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leen\Desktop\laaiweb\"/>
    </mc:Choice>
  </mc:AlternateContent>
  <bookViews>
    <workbookView xWindow="0" yWindow="0" windowWidth="19368" windowHeight="10656" activeTab="1"/>
  </bookViews>
  <sheets>
    <sheet name=" Exp Sum" sheetId="2" r:id="rId1"/>
    <sheet name="Capital 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T38" i="2" l="1"/>
  <c r="V38" i="2" s="1"/>
  <c r="T37" i="2"/>
  <c r="S37" i="2"/>
  <c r="R37" i="2"/>
  <c r="Q37" i="2"/>
  <c r="P37" i="2"/>
  <c r="O37" i="2"/>
  <c r="N37" i="2"/>
  <c r="M37" i="2"/>
  <c r="L37" i="2"/>
  <c r="K37" i="2"/>
  <c r="J37" i="2"/>
  <c r="I37" i="2"/>
  <c r="G37" i="2"/>
  <c r="F37" i="2"/>
  <c r="E37" i="2"/>
  <c r="V37" i="2" s="1"/>
  <c r="T36" i="2"/>
  <c r="S36" i="2"/>
  <c r="R36" i="2"/>
  <c r="Q36" i="2"/>
  <c r="P36" i="2"/>
  <c r="O36" i="2"/>
  <c r="N36" i="2"/>
  <c r="M36" i="2"/>
  <c r="L36" i="2"/>
  <c r="K36" i="2"/>
  <c r="J36" i="2"/>
  <c r="I36" i="2"/>
  <c r="G36" i="2"/>
  <c r="F36" i="2"/>
  <c r="E36" i="2"/>
  <c r="V36" i="2" s="1"/>
  <c r="T35" i="2"/>
  <c r="S35" i="2"/>
  <c r="R35" i="2"/>
  <c r="Q35" i="2"/>
  <c r="P35" i="2"/>
  <c r="O35" i="2"/>
  <c r="N35" i="2"/>
  <c r="M35" i="2"/>
  <c r="L35" i="2"/>
  <c r="K35" i="2"/>
  <c r="J35" i="2"/>
  <c r="I35" i="2"/>
  <c r="G35" i="2"/>
  <c r="F35" i="2"/>
  <c r="E35" i="2"/>
  <c r="V35" i="2" s="1"/>
  <c r="T34" i="2"/>
  <c r="S34" i="2"/>
  <c r="R34" i="2"/>
  <c r="Q34" i="2"/>
  <c r="P34" i="2"/>
  <c r="O34" i="2"/>
  <c r="N34" i="2"/>
  <c r="M34" i="2"/>
  <c r="L34" i="2"/>
  <c r="K34" i="2"/>
  <c r="J34" i="2"/>
  <c r="I34" i="2"/>
  <c r="G34" i="2"/>
  <c r="F34" i="2"/>
  <c r="E34" i="2"/>
  <c r="V34" i="2" s="1"/>
  <c r="T33" i="2"/>
  <c r="S33" i="2"/>
  <c r="R33" i="2"/>
  <c r="Q33" i="2"/>
  <c r="P33" i="2"/>
  <c r="O33" i="2"/>
  <c r="N33" i="2"/>
  <c r="M33" i="2"/>
  <c r="L33" i="2"/>
  <c r="K33" i="2"/>
  <c r="J33" i="2"/>
  <c r="I33" i="2"/>
  <c r="G33" i="2"/>
  <c r="F33" i="2"/>
  <c r="E33" i="2"/>
  <c r="V33" i="2" s="1"/>
  <c r="T32" i="2"/>
  <c r="S32" i="2"/>
  <c r="R32" i="2"/>
  <c r="Q32" i="2"/>
  <c r="P32" i="2"/>
  <c r="O32" i="2"/>
  <c r="N32" i="2"/>
  <c r="M32" i="2"/>
  <c r="L32" i="2"/>
  <c r="K32" i="2"/>
  <c r="J32" i="2"/>
  <c r="I32" i="2"/>
  <c r="G32" i="2"/>
  <c r="F32" i="2"/>
  <c r="E32" i="2"/>
  <c r="V32" i="2" s="1"/>
  <c r="T31" i="2"/>
  <c r="S31" i="2"/>
  <c r="R31" i="2"/>
  <c r="Q31" i="2"/>
  <c r="P31" i="2"/>
  <c r="O31" i="2"/>
  <c r="N31" i="2"/>
  <c r="M31" i="2"/>
  <c r="L31" i="2"/>
  <c r="K31" i="2"/>
  <c r="J31" i="2"/>
  <c r="I31" i="2"/>
  <c r="G31" i="2"/>
  <c r="F31" i="2"/>
  <c r="E31" i="2"/>
  <c r="V31" i="2" s="1"/>
  <c r="T30" i="2"/>
  <c r="S30" i="2"/>
  <c r="R30" i="2"/>
  <c r="Q30" i="2"/>
  <c r="P30" i="2"/>
  <c r="O30" i="2"/>
  <c r="N30" i="2"/>
  <c r="M30" i="2"/>
  <c r="L30" i="2"/>
  <c r="K30" i="2"/>
  <c r="J30" i="2"/>
  <c r="I30" i="2"/>
  <c r="G30" i="2"/>
  <c r="F30" i="2"/>
  <c r="E30" i="2"/>
  <c r="V30" i="2" s="1"/>
  <c r="T29" i="2"/>
  <c r="S29" i="2"/>
  <c r="R29" i="2"/>
  <c r="Q29" i="2"/>
  <c r="P29" i="2"/>
  <c r="O29" i="2"/>
  <c r="N29" i="2"/>
  <c r="M29" i="2"/>
  <c r="L29" i="2"/>
  <c r="K29" i="2"/>
  <c r="J29" i="2"/>
  <c r="I29" i="2"/>
  <c r="G29" i="2"/>
  <c r="F29" i="2"/>
  <c r="E29" i="2"/>
  <c r="V29" i="2" s="1"/>
  <c r="P28" i="2"/>
  <c r="N28" i="2"/>
  <c r="M28" i="2"/>
  <c r="V28" i="2" s="1"/>
  <c r="T27" i="2"/>
  <c r="S27" i="2"/>
  <c r="R27" i="2"/>
  <c r="Q27" i="2"/>
  <c r="P27" i="2"/>
  <c r="O27" i="2"/>
  <c r="N27" i="2"/>
  <c r="M27" i="2"/>
  <c r="L27" i="2"/>
  <c r="K27" i="2"/>
  <c r="J27" i="2"/>
  <c r="I27" i="2"/>
  <c r="G27" i="2"/>
  <c r="F27" i="2"/>
  <c r="E27" i="2"/>
  <c r="V27" i="2" s="1"/>
  <c r="T26" i="2"/>
  <c r="S26" i="2"/>
  <c r="R26" i="2"/>
  <c r="Q26" i="2"/>
  <c r="P26" i="2"/>
  <c r="O26" i="2"/>
  <c r="N26" i="2"/>
  <c r="M26" i="2"/>
  <c r="L26" i="2"/>
  <c r="K26" i="2"/>
  <c r="J26" i="2"/>
  <c r="I26" i="2"/>
  <c r="G26" i="2"/>
  <c r="F26" i="2"/>
  <c r="E26" i="2"/>
  <c r="V26" i="2" s="1"/>
  <c r="T25" i="2"/>
  <c r="S25" i="2"/>
  <c r="R25" i="2"/>
  <c r="Q25" i="2"/>
  <c r="P25" i="2"/>
  <c r="O25" i="2"/>
  <c r="N25" i="2"/>
  <c r="M25" i="2"/>
  <c r="L25" i="2"/>
  <c r="K25" i="2"/>
  <c r="J25" i="2"/>
  <c r="I25" i="2"/>
  <c r="G25" i="2"/>
  <c r="F25" i="2"/>
  <c r="V25" i="2" s="1"/>
  <c r="T24" i="2"/>
  <c r="S24" i="2"/>
  <c r="R24" i="2"/>
  <c r="Q24" i="2"/>
  <c r="P24" i="2"/>
  <c r="O24" i="2"/>
  <c r="N24" i="2"/>
  <c r="M24" i="2"/>
  <c r="L24" i="2"/>
  <c r="K24" i="2"/>
  <c r="J24" i="2"/>
  <c r="I24" i="2"/>
  <c r="G24" i="2"/>
  <c r="F24" i="2"/>
  <c r="E24" i="2"/>
  <c r="T23" i="2"/>
  <c r="S23" i="2"/>
  <c r="R23" i="2"/>
  <c r="Q23" i="2"/>
  <c r="P23" i="2"/>
  <c r="O23" i="2"/>
  <c r="N23" i="2"/>
  <c r="M23" i="2"/>
  <c r="L23" i="2"/>
  <c r="K23" i="2"/>
  <c r="J23" i="2"/>
  <c r="I23" i="2"/>
  <c r="F23" i="2"/>
  <c r="E23" i="2"/>
  <c r="T22" i="2"/>
  <c r="S22" i="2"/>
  <c r="R22" i="2"/>
  <c r="Q22" i="2"/>
  <c r="P22" i="2"/>
  <c r="O22" i="2"/>
  <c r="N22" i="2"/>
  <c r="M22" i="2"/>
  <c r="V22" i="2" s="1"/>
  <c r="T21" i="2"/>
  <c r="N21" i="2"/>
  <c r="V21" i="2" s="1"/>
  <c r="T20" i="2"/>
  <c r="S20" i="2"/>
  <c r="R20" i="2"/>
  <c r="Q20" i="2"/>
  <c r="P20" i="2"/>
  <c r="O20" i="2"/>
  <c r="N20" i="2"/>
  <c r="M20" i="2"/>
  <c r="L20" i="2"/>
  <c r="K20" i="2"/>
  <c r="J20" i="2"/>
  <c r="I20" i="2"/>
  <c r="G20" i="2"/>
  <c r="F20" i="2"/>
  <c r="E20" i="2"/>
  <c r="T19" i="2"/>
  <c r="S19" i="2"/>
  <c r="R19" i="2"/>
  <c r="Q19" i="2"/>
  <c r="P19" i="2"/>
  <c r="O19" i="2"/>
  <c r="N19" i="2"/>
  <c r="M19" i="2"/>
  <c r="L19" i="2"/>
  <c r="K19" i="2"/>
  <c r="J19" i="2"/>
  <c r="I19" i="2"/>
  <c r="G19" i="2"/>
  <c r="V19" i="2" s="1"/>
  <c r="F19" i="2"/>
  <c r="E19" i="2"/>
  <c r="T18" i="2"/>
  <c r="V18" i="2" s="1"/>
  <c r="T17" i="2"/>
  <c r="S17" i="2"/>
  <c r="R17" i="2"/>
  <c r="Q17" i="2"/>
  <c r="P17" i="2"/>
  <c r="O17" i="2"/>
  <c r="N17" i="2"/>
  <c r="M17" i="2"/>
  <c r="L17" i="2"/>
  <c r="K17" i="2"/>
  <c r="J17" i="2"/>
  <c r="I17" i="2"/>
  <c r="G17" i="2"/>
  <c r="F17" i="2"/>
  <c r="E17" i="2"/>
  <c r="V17" i="2" s="1"/>
  <c r="T16" i="2"/>
  <c r="S16" i="2"/>
  <c r="R16" i="2"/>
  <c r="Q16" i="2"/>
  <c r="P16" i="2"/>
  <c r="O16" i="2"/>
  <c r="N16" i="2"/>
  <c r="M16" i="2"/>
  <c r="L16" i="2"/>
  <c r="K16" i="2"/>
  <c r="J16" i="2"/>
  <c r="I16" i="2"/>
  <c r="G16" i="2"/>
  <c r="F16" i="2"/>
  <c r="E16" i="2"/>
  <c r="V16" i="2" s="1"/>
  <c r="T15" i="2"/>
  <c r="S15" i="2"/>
  <c r="R15" i="2"/>
  <c r="Q15" i="2"/>
  <c r="P15" i="2"/>
  <c r="O15" i="2"/>
  <c r="N15" i="2"/>
  <c r="M15" i="2"/>
  <c r="L15" i="2"/>
  <c r="K15" i="2"/>
  <c r="J15" i="2"/>
  <c r="I15" i="2"/>
  <c r="G15" i="2"/>
  <c r="F15" i="2"/>
  <c r="E15" i="2"/>
  <c r="V15" i="2" s="1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F14" i="2"/>
  <c r="E14" i="2"/>
  <c r="V14" i="2" s="1"/>
  <c r="T13" i="2"/>
  <c r="S13" i="2"/>
  <c r="R13" i="2"/>
  <c r="Q13" i="2"/>
  <c r="P13" i="2"/>
  <c r="O13" i="2"/>
  <c r="N13" i="2"/>
  <c r="M13" i="2"/>
  <c r="L13" i="2"/>
  <c r="K13" i="2"/>
  <c r="J13" i="2"/>
  <c r="I13" i="2"/>
  <c r="G13" i="2"/>
  <c r="F13" i="2"/>
  <c r="E13" i="2"/>
  <c r="V13" i="2" s="1"/>
  <c r="T12" i="2"/>
  <c r="S12" i="2"/>
  <c r="R12" i="2"/>
  <c r="Q12" i="2"/>
  <c r="P12" i="2"/>
  <c r="O12" i="2"/>
  <c r="N12" i="2"/>
  <c r="M12" i="2"/>
  <c r="L12" i="2"/>
  <c r="K12" i="2"/>
  <c r="J12" i="2"/>
  <c r="H12" i="2"/>
  <c r="H39" i="2" s="1"/>
  <c r="G12" i="2"/>
  <c r="F12" i="2"/>
  <c r="E12" i="2"/>
  <c r="T11" i="2"/>
  <c r="S11" i="2"/>
  <c r="R11" i="2"/>
  <c r="Q11" i="2"/>
  <c r="P11" i="2"/>
  <c r="O11" i="2"/>
  <c r="N11" i="2"/>
  <c r="M11" i="2"/>
  <c r="L11" i="2"/>
  <c r="K11" i="2"/>
  <c r="J11" i="2"/>
  <c r="I11" i="2"/>
  <c r="G11" i="2"/>
  <c r="F11" i="2"/>
  <c r="E11" i="2"/>
  <c r="U10" i="2"/>
  <c r="V10" i="2" s="1"/>
  <c r="R9" i="2"/>
  <c r="P9" i="2"/>
  <c r="J9" i="2"/>
  <c r="V9" i="2" s="1"/>
  <c r="R8" i="2"/>
  <c r="V8" i="2" s="1"/>
  <c r="R7" i="2"/>
  <c r="V7" i="2" s="1"/>
  <c r="T6" i="2"/>
  <c r="S6" i="2"/>
  <c r="R6" i="2"/>
  <c r="Q6" i="2"/>
  <c r="P6" i="2"/>
  <c r="O6" i="2"/>
  <c r="N6" i="2"/>
  <c r="N39" i="2" s="1"/>
  <c r="M6" i="2"/>
  <c r="L6" i="2"/>
  <c r="K6" i="2"/>
  <c r="J6" i="2"/>
  <c r="I6" i="2"/>
  <c r="V6" i="2" s="1"/>
  <c r="G6" i="2"/>
  <c r="G39" i="2" s="1"/>
  <c r="F6" i="2"/>
  <c r="E6" i="2"/>
  <c r="T5" i="2"/>
  <c r="T39" i="2" s="1"/>
  <c r="S5" i="2"/>
  <c r="S39" i="2" s="1"/>
  <c r="R5" i="2"/>
  <c r="R39" i="2" s="1"/>
  <c r="Q5" i="2"/>
  <c r="Q39" i="2" s="1"/>
  <c r="P5" i="2"/>
  <c r="P39" i="2" s="1"/>
  <c r="O5" i="2"/>
  <c r="O39" i="2" s="1"/>
  <c r="M5" i="2"/>
  <c r="M39" i="2" s="1"/>
  <c r="L5" i="2"/>
  <c r="L39" i="2" s="1"/>
  <c r="K5" i="2"/>
  <c r="K39" i="2" s="1"/>
  <c r="J5" i="2"/>
  <c r="J39" i="2" s="1"/>
  <c r="I5" i="2"/>
  <c r="F5" i="2"/>
  <c r="F39" i="2" s="1"/>
  <c r="E5" i="2"/>
  <c r="E39" i="2" s="1"/>
  <c r="E23" i="1"/>
  <c r="C23" i="1"/>
  <c r="D15" i="1"/>
  <c r="C15" i="1"/>
  <c r="C14" i="1" s="1"/>
  <c r="D12" i="1"/>
  <c r="V20" i="2" l="1"/>
  <c r="V24" i="2"/>
  <c r="V11" i="2"/>
  <c r="V23" i="2"/>
  <c r="V5" i="2"/>
  <c r="U39" i="2"/>
  <c r="I12" i="2"/>
  <c r="V12" i="2" s="1"/>
  <c r="I39" i="2" l="1"/>
  <c r="V39" i="2"/>
  <c r="V41" i="2" s="1"/>
</calcChain>
</file>

<file path=xl/sharedStrings.xml><?xml version="1.0" encoding="utf-8"?>
<sst xmlns="http://schemas.openxmlformats.org/spreadsheetml/2006/main" count="91" uniqueCount="83">
  <si>
    <t>PRINCE ALBERT MUNICIPALITY</t>
  </si>
  <si>
    <t>CAPITAL PROJECTS 2017/2018</t>
  </si>
  <si>
    <t>Registered MIG Project Value</t>
  </si>
  <si>
    <t>2017/2018</t>
  </si>
  <si>
    <t>2018/2019</t>
  </si>
  <si>
    <t>Prince Albert</t>
  </si>
  <si>
    <t>Upgrade Waste Water Treatment Plant</t>
  </si>
  <si>
    <t>Leeu-Gamka</t>
  </si>
  <si>
    <t>Upgrade Stormwater System</t>
  </si>
  <si>
    <t>Prince Albert: Noord End</t>
  </si>
  <si>
    <t>Rehabilitate Solid Waste Disposal Site</t>
  </si>
  <si>
    <t>New Sidewalks</t>
  </si>
  <si>
    <t>Link Road and Stormwater system</t>
  </si>
  <si>
    <t>Upgrade WWTW Klaarstroom</t>
  </si>
  <si>
    <t>PMU</t>
  </si>
  <si>
    <t>Klaarstroom</t>
  </si>
  <si>
    <t>New Water Pump Station</t>
  </si>
  <si>
    <t>Upgrade WWTS Effluent Ph2 &amp; Irrigation System</t>
  </si>
  <si>
    <t>Prince Albert (Budget Maintenance; project 180073)</t>
  </si>
  <si>
    <t>New Access Road</t>
  </si>
  <si>
    <t>Leeu-Gamka: Bitterwater</t>
  </si>
  <si>
    <t>Upgrade Sports Field: Ablution, Drainage &amp; Turf</t>
  </si>
  <si>
    <t>New Sports Field: Ablution, Drainage &amp; Turf</t>
  </si>
  <si>
    <t>Prince Albert Municipality</t>
  </si>
  <si>
    <t>Expenditure Budget Summary mSCOA 2017/2018</t>
  </si>
  <si>
    <t>Expenditure</t>
  </si>
  <si>
    <t>Expenditure: Contracted Services</t>
  </si>
  <si>
    <t>Expenditure: Bulk Purchases</t>
  </si>
  <si>
    <t>Expenditure: Contracted Services: Outsourced Services - Business and Advisory: Research and Advisory</t>
  </si>
  <si>
    <t>Expenditure: Contracted Services - Consultants and Professional Services</t>
  </si>
  <si>
    <t xml:space="preserve">Expenditure: Depreciation and Amortisation </t>
  </si>
  <si>
    <t>Expenditure: Interest, Dividends and Rent on Land</t>
  </si>
  <si>
    <t>Expenditure: Employee Related Cost  - Senior Management</t>
  </si>
  <si>
    <t xml:space="preserve">Expenditure: Employee Related Cost  - Municipal Staff </t>
  </si>
  <si>
    <t>Expenditure: Inventory Consumed</t>
  </si>
  <si>
    <t>Expenditure: Operating Leases</t>
  </si>
  <si>
    <t>Expenditure: Operational Cost</t>
  </si>
  <si>
    <t>Non-revenue Water Losses</t>
  </si>
  <si>
    <t xml:space="preserve">Expenditure: Remuneration of Councillors </t>
  </si>
  <si>
    <t>Expenditure: Contracted Services - Outsourced Services</t>
  </si>
  <si>
    <t>Expenditure: Contracted Services - Contractors</t>
  </si>
  <si>
    <t>Expenditure Transfers and Susidies: Operational</t>
  </si>
  <si>
    <t>Total Expenditure</t>
  </si>
  <si>
    <t>Municipal Manager</t>
  </si>
  <si>
    <t>Executive and Council Mayor</t>
  </si>
  <si>
    <t>1002a</t>
  </si>
  <si>
    <t>Executive and Council Deputy Mayor</t>
  </si>
  <si>
    <t>1002b</t>
  </si>
  <si>
    <t>Executive and Council Speaker</t>
  </si>
  <si>
    <t>1002c</t>
  </si>
  <si>
    <t>Executive and Council Councillors</t>
  </si>
  <si>
    <t>1002d</t>
  </si>
  <si>
    <t>Tourism</t>
  </si>
  <si>
    <t>Finance</t>
  </si>
  <si>
    <t>Corporate Services</t>
  </si>
  <si>
    <t>LED &amp; IDP</t>
  </si>
  <si>
    <t>Cemetery</t>
  </si>
  <si>
    <t>Libraries</t>
  </si>
  <si>
    <t>Thusong Centre</t>
  </si>
  <si>
    <t>Civil Defence</t>
  </si>
  <si>
    <t>1009a</t>
  </si>
  <si>
    <t>Civil Defence R&amp;M</t>
  </si>
  <si>
    <t>CDW</t>
  </si>
  <si>
    <t>Public Safety Traffic</t>
  </si>
  <si>
    <t>1011a</t>
  </si>
  <si>
    <t>Public Safety Traffic R&amp;M</t>
  </si>
  <si>
    <t>EPWP</t>
  </si>
  <si>
    <t>Sport and Recreation</t>
  </si>
  <si>
    <t>Roads Operating Costs</t>
  </si>
  <si>
    <t>Roads Maintenance &amp; Repairs</t>
  </si>
  <si>
    <t>Parks Maintenance &amp; Repairs</t>
  </si>
  <si>
    <t>Solid Waste Operational Costs</t>
  </si>
  <si>
    <t>Solid Waste Maintenance &amp; Repairs</t>
  </si>
  <si>
    <t>Waste Water Management Operational Costs</t>
  </si>
  <si>
    <t>Waste Water Management Maintenance &amp; Repairs</t>
  </si>
  <si>
    <t>Water Operational Costs</t>
  </si>
  <si>
    <t>Water Maintenance &amp; Repairs</t>
  </si>
  <si>
    <t>Electricity Operational Costs</t>
  </si>
  <si>
    <t>Electricity Maintenance &amp; Repairs</t>
  </si>
  <si>
    <t>Non-Infrastracture Buildings</t>
  </si>
  <si>
    <t>Transport Fleet</t>
  </si>
  <si>
    <t>Other Assets Maintenance &amp; Repairs</t>
  </si>
  <si>
    <t>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</si>
</sst>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_ ;_ * \-#,##0_ ;_ * &quot;-&quot;_ ;_ @_ "/>
    <numFmt numFmtId="165" formatCode="_ * #,##0.00_ ;_ * \-#,##0.00_ ;_ * &quot;-&quot;??_ ;_ @_ "/>
    <numFmt numFmtId="166" formatCode="_ [$R-436]\ * #,##0_ ;_ [$R-436]\ * \-#,##0_ ;_ [$R-436]\ * &quot;-&quot;_ ;_ @_ "/>
    <numFmt numFmtId="167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i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6" fillId="2" borderId="2">
      <alignment horizontal="left" vertical="top" wrapText="1"/>
    </xf>
    <xf numFmtId="0" fontId="1" fillId="0" borderId="0"/>
    <xf numFmtId="0" fontId="1" fillId="0" borderId="0"/>
    <xf numFmtId="0" fontId="7" fillId="0" borderId="0"/>
    <xf numFmtId="166" fontId="8" fillId="0" borderId="0"/>
    <xf numFmtId="0" fontId="9" fillId="0" borderId="0"/>
    <xf numFmtId="0" fontId="10" fillId="0" borderId="0"/>
  </cellStyleXfs>
  <cellXfs count="26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3" fillId="0" borderId="1" xfId="0" applyNumberFormat="1" applyFont="1" applyBorder="1"/>
    <xf numFmtId="164" fontId="3" fillId="0" borderId="0" xfId="0" applyNumberFormat="1" applyFont="1" applyBorder="1"/>
    <xf numFmtId="0" fontId="0" fillId="0" borderId="0" xfId="0" applyAlignment="1">
      <alignment wrapText="1"/>
    </xf>
    <xf numFmtId="0" fontId="12" fillId="0" borderId="3" xfId="0" applyFont="1" applyBorder="1"/>
    <xf numFmtId="0" fontId="13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3" borderId="0" xfId="0" applyFill="1"/>
    <xf numFmtId="164" fontId="0" fillId="3" borderId="0" xfId="0" applyNumberFormat="1" applyFill="1"/>
    <xf numFmtId="0" fontId="0" fillId="0" borderId="0" xfId="0" applyAlignment="1">
      <alignment horizontal="right"/>
    </xf>
    <xf numFmtId="167" fontId="0" fillId="3" borderId="0" xfId="0" applyNumberFormat="1" applyFill="1"/>
    <xf numFmtId="164" fontId="0" fillId="3" borderId="1" xfId="0" applyNumberFormat="1" applyFill="1" applyBorder="1"/>
    <xf numFmtId="0" fontId="2" fillId="3" borderId="0" xfId="0" applyFont="1" applyFill="1"/>
    <xf numFmtId="9" fontId="0" fillId="3" borderId="0" xfId="0" applyNumberFormat="1" applyFill="1"/>
    <xf numFmtId="167" fontId="0" fillId="3" borderId="0" xfId="1" applyNumberFormat="1" applyFont="1" applyFill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9">
    <cellStyle name="Changes and Inserts" xfId="2"/>
    <cellStyle name="Comma" xfId="1" builtinId="3"/>
    <cellStyle name="Normal" xfId="0" builtinId="0"/>
    <cellStyle name="Normal 11" xfId="3"/>
    <cellStyle name="Normal 2" xfId="4"/>
    <cellStyle name="Normal 2 2" xfId="5"/>
    <cellStyle name="Normal 2 5" xfId="6"/>
    <cellStyle name="Normal 3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eleen/AppData/Local/Temp/Copy%20of%20mSCOA%20Budget%2020170327%20Prince%20Albert%20A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TB"/>
      <sheetName val="Prince Albert TB"/>
      <sheetName val="items list"/>
      <sheetName val="functional class"/>
      <sheetName val="mapped file"/>
      <sheetName val="Function Class 5.4"/>
      <sheetName val="Funding 5.4"/>
      <sheetName val="item rev"/>
      <sheetName val="item gains&amp;losses"/>
      <sheetName val="reg ind"/>
      <sheetName val="costing"/>
      <sheetName val="item exp"/>
      <sheetName val="Funding Source"/>
      <sheetName val="Capital "/>
      <sheetName val="Funding Revenue"/>
      <sheetName val=" Exp Sum"/>
      <sheetName val="Rev. Sum."/>
      <sheetName val="MM Depart"/>
      <sheetName val="Mayor"/>
      <sheetName val="Deputy Mayor"/>
      <sheetName val="Speaker"/>
      <sheetName val="Councillors"/>
      <sheetName val="Tourism"/>
      <sheetName val="Finance"/>
      <sheetName val="Rates Farm Discount"/>
      <sheetName val="Rebate R15000 Domestic"/>
      <sheetName val="Rates Discretionary"/>
      <sheetName val="Corporate"/>
      <sheetName val="LED &amp; IDP"/>
      <sheetName val="Cemetery"/>
      <sheetName val="Libraries"/>
      <sheetName val="Thusong Cent"/>
      <sheetName val="Civil Defence"/>
      <sheetName val="Civil Def R&amp;M"/>
      <sheetName val="CDW"/>
      <sheetName val="Pub. Safe Traf."/>
      <sheetName val="Traf. R&amp;M"/>
      <sheetName val="EPWP"/>
      <sheetName val="Sport"/>
      <sheetName val="Roads Operation Costs"/>
      <sheetName val="Roads M&amp;R"/>
      <sheetName val="Parks M&amp;R"/>
      <sheetName val="SWR Operation Costs"/>
      <sheetName val="Waste COFBS"/>
      <sheetName val="Solid Waste Disp. M&amp;R"/>
      <sheetName val="WWM Operation Costs"/>
      <sheetName val="WWM COFBS"/>
      <sheetName val=" Waste Water Man. M&amp;R"/>
      <sheetName val="Water Operation Cost"/>
      <sheetName val="Water COFBS"/>
      <sheetName val="Water RCOFBS"/>
      <sheetName val="Water Dist. M&amp;R"/>
      <sheetName val="Elect. Operation Costs"/>
      <sheetName val="Elect COFBS"/>
      <sheetName val="Elect. M&amp;R"/>
      <sheetName val="Non Infras. Buildings M&amp;R"/>
      <sheetName val="Transport Fleet M&amp;R"/>
      <sheetName val="Other assets M&amp;R"/>
      <sheetName val="Hsg. Project"/>
      <sheetName val="Capex Link Rd PA"/>
      <sheetName val="Capex Storm Water PA"/>
      <sheetName val="Capex Upgrade Storm Water LG"/>
      <sheetName val="Capex Upg. Storm Water PA"/>
      <sheetName val="Capex Rehab. Waste Site PA"/>
      <sheetName val="Capex New Side Walks KS"/>
      <sheetName val="Capex Sportfield Lighting KS"/>
      <sheetName val="Capex New Side Walks LG"/>
      <sheetName val="Capex New Side Walks PA"/>
      <sheetName val="Capex Upg. Water Storage PA"/>
      <sheetName val="Capex Elect. 243 Houses"/>
      <sheetName val="Capex CRR Vehicles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A8">
            <v>1001</v>
          </cell>
        </row>
        <row r="11">
          <cell r="A11" t="str">
            <v>Expenditure: Contracted Services</v>
          </cell>
          <cell r="D11">
            <v>1130450</v>
          </cell>
        </row>
        <row r="16">
          <cell r="A16" t="str">
            <v xml:space="preserve">Expenditure: Employee Related Cost </v>
          </cell>
          <cell r="D16">
            <v>1461460</v>
          </cell>
        </row>
        <row r="17">
          <cell r="A17" t="str">
            <v>Expenditure: Employee Related Cost  - Senior Management</v>
          </cell>
          <cell r="D17">
            <v>1213170</v>
          </cell>
        </row>
        <row r="24">
          <cell r="A24" t="str">
            <v xml:space="preserve">Expenditure: Employee Related Cost  - Municipal Staff </v>
          </cell>
          <cell r="D24">
            <v>248290</v>
          </cell>
        </row>
        <row r="33">
          <cell r="A33" t="str">
            <v>Expenditure: Operational Cost</v>
          </cell>
          <cell r="D33">
            <v>213000</v>
          </cell>
        </row>
      </sheetData>
      <sheetData sheetId="18">
        <row r="8">
          <cell r="A8">
            <v>1002</v>
          </cell>
        </row>
        <row r="12">
          <cell r="A12" t="str">
            <v xml:space="preserve">Expenditure: Employee Related Cost  - Municipal Staff </v>
          </cell>
          <cell r="D12">
            <v>182910</v>
          </cell>
        </row>
        <row r="13">
          <cell r="D13">
            <v>167000</v>
          </cell>
        </row>
        <row r="14">
          <cell r="D14">
            <v>13900</v>
          </cell>
        </row>
        <row r="15">
          <cell r="D15">
            <v>200</v>
          </cell>
        </row>
        <row r="16">
          <cell r="D16">
            <v>0</v>
          </cell>
        </row>
        <row r="17">
          <cell r="D17">
            <v>1810</v>
          </cell>
        </row>
        <row r="19">
          <cell r="A19" t="str">
            <v xml:space="preserve">Expenditure: Remuneration of Councillors </v>
          </cell>
          <cell r="D19">
            <v>820000</v>
          </cell>
        </row>
      </sheetData>
      <sheetData sheetId="19">
        <row r="9">
          <cell r="A9" t="str">
            <v>DETAIL DESCRIPTIONS</v>
          </cell>
        </row>
        <row r="11">
          <cell r="A11" t="str">
            <v xml:space="preserve">Expenditure Remuniration of Councillors </v>
          </cell>
          <cell r="D11">
            <v>345500</v>
          </cell>
        </row>
      </sheetData>
      <sheetData sheetId="20">
        <row r="8">
          <cell r="A8" t="str">
            <v>1002b</v>
          </cell>
        </row>
        <row r="11">
          <cell r="A11" t="str">
            <v xml:space="preserve">Expenditure: Remuneration of Councillors </v>
          </cell>
          <cell r="D11">
            <v>666000</v>
          </cell>
        </row>
      </sheetData>
      <sheetData sheetId="21">
        <row r="8">
          <cell r="A8" t="str">
            <v>1002c</v>
          </cell>
        </row>
        <row r="11">
          <cell r="A11" t="str">
            <v xml:space="preserve">Expenditure: Depreciation and Amortisation </v>
          </cell>
          <cell r="D11">
            <v>13000</v>
          </cell>
        </row>
        <row r="15">
          <cell r="A15" t="str">
            <v xml:space="preserve">Expenditure: Remuneration of Councillors </v>
          </cell>
          <cell r="D15">
            <v>1083500</v>
          </cell>
        </row>
        <row r="21">
          <cell r="A21" t="str">
            <v>Expenditure: Operational Cost</v>
          </cell>
          <cell r="D21">
            <v>1005700</v>
          </cell>
        </row>
      </sheetData>
      <sheetData sheetId="22">
        <row r="8">
          <cell r="A8" t="str">
            <v>1002d</v>
          </cell>
        </row>
        <row r="11">
          <cell r="A11" t="str">
            <v>Expenditure Transfers and Susidies: Operational</v>
          </cell>
          <cell r="D11">
            <v>200000</v>
          </cell>
        </row>
      </sheetData>
      <sheetData sheetId="23">
        <row r="1">
          <cell r="A1" t="str">
            <v>PRINCE ALBERT MUNICIPALITY</v>
          </cell>
        </row>
        <row r="8">
          <cell r="A8">
            <v>1003</v>
          </cell>
        </row>
        <row r="11">
          <cell r="A11" t="str">
            <v>Expenditure</v>
          </cell>
        </row>
        <row r="12">
          <cell r="D12">
            <v>63000</v>
          </cell>
        </row>
        <row r="14">
          <cell r="A14" t="str">
            <v>Expenditure: Contracted Services</v>
          </cell>
          <cell r="D14">
            <v>2710000</v>
          </cell>
        </row>
        <row r="22">
          <cell r="A22" t="str">
            <v xml:space="preserve">Expenditure: Depreciation and Amortisation </v>
          </cell>
          <cell r="D22">
            <v>200000</v>
          </cell>
        </row>
        <row r="29">
          <cell r="A29" t="str">
            <v>Expenditure: Employee Related Cost  - Senior Management</v>
          </cell>
          <cell r="D29">
            <v>1075430</v>
          </cell>
        </row>
        <row r="35">
          <cell r="A35" t="str">
            <v xml:space="preserve">Expenditure: Employee Related Cost  - Municipal Staff </v>
          </cell>
          <cell r="D35">
            <v>2024230</v>
          </cell>
        </row>
        <row r="48">
          <cell r="A48" t="str">
            <v>Expenditure: Interest, Dividends and Rent on Land</v>
          </cell>
          <cell r="D48">
            <v>0</v>
          </cell>
        </row>
        <row r="51">
          <cell r="A51" t="str">
            <v>Expenditure: Operating Leases</v>
          </cell>
          <cell r="D51">
            <v>30000</v>
          </cell>
        </row>
        <row r="54">
          <cell r="A54" t="str">
            <v>Expenditure: Operational Cost</v>
          </cell>
          <cell r="D54">
            <v>3735400</v>
          </cell>
        </row>
      </sheetData>
      <sheetData sheetId="24"/>
      <sheetData sheetId="25"/>
      <sheetData sheetId="26"/>
      <sheetData sheetId="27">
        <row r="8">
          <cell r="A8">
            <v>1004</v>
          </cell>
        </row>
        <row r="12">
          <cell r="A12" t="str">
            <v>Expenditure: Contracted Services: Outsourced Services - Business and Advisory: Research and Advisory</v>
          </cell>
          <cell r="D12">
            <v>1240000</v>
          </cell>
        </row>
        <row r="14">
          <cell r="A14" t="str">
            <v xml:space="preserve">Expenditure: Depreciation and Amortisation </v>
          </cell>
          <cell r="B14" t="str">
            <v>IE004000000000000000000000000000000000</v>
          </cell>
          <cell r="D14">
            <v>50000</v>
          </cell>
          <cell r="E14">
            <v>53500</v>
          </cell>
        </row>
        <row r="20">
          <cell r="A20" t="str">
            <v>Expenditure: Employee Related Cost  - Senior Management</v>
          </cell>
          <cell r="D20">
            <v>631710</v>
          </cell>
        </row>
        <row r="31">
          <cell r="A31" t="str">
            <v xml:space="preserve">Expenditure: Employee Related Cost  - Municipal Staff </v>
          </cell>
          <cell r="D31">
            <v>2633200</v>
          </cell>
        </row>
        <row r="45">
          <cell r="A45" t="str">
            <v>Expenditure: Interest, Dividends and Rent on Land</v>
          </cell>
          <cell r="D45">
            <v>0</v>
          </cell>
        </row>
        <row r="48">
          <cell r="A48" t="str">
            <v>Expenditure: Operating Leases</v>
          </cell>
          <cell r="D48">
            <v>20000</v>
          </cell>
        </row>
        <row r="54">
          <cell r="A54" t="str">
            <v>Expenditure: Operational Cost</v>
          </cell>
          <cell r="D54">
            <v>1918640</v>
          </cell>
        </row>
      </sheetData>
      <sheetData sheetId="28">
        <row r="8">
          <cell r="A8">
            <v>1005</v>
          </cell>
        </row>
        <row r="11">
          <cell r="A11" t="str">
            <v>Expenditure: Contracted Services - Outsourced Services</v>
          </cell>
          <cell r="D11">
            <v>200000</v>
          </cell>
        </row>
        <row r="12">
          <cell r="A12" t="str">
            <v>Expenditure: Contracted Services - Outsourced Services: Business and Advisory - Communications</v>
          </cell>
          <cell r="D12">
            <v>200000</v>
          </cell>
        </row>
        <row r="14">
          <cell r="A14" t="str">
            <v xml:space="preserve">Expenditure: Employee Related Cost  - Municipal Staff </v>
          </cell>
          <cell r="D14">
            <v>283780</v>
          </cell>
        </row>
        <row r="24">
          <cell r="A24" t="str">
            <v>Expenditure: Operational Cost</v>
          </cell>
          <cell r="D24">
            <v>87600</v>
          </cell>
        </row>
      </sheetData>
      <sheetData sheetId="29">
        <row r="8">
          <cell r="A8">
            <v>1006</v>
          </cell>
        </row>
        <row r="12">
          <cell r="A12" t="str">
            <v>Expenditure: Operational Cost</v>
          </cell>
          <cell r="D12">
            <v>14500</v>
          </cell>
        </row>
        <row r="14">
          <cell r="D14">
            <v>4500</v>
          </cell>
          <cell r="F14">
            <v>5160.3999999999996</v>
          </cell>
        </row>
      </sheetData>
      <sheetData sheetId="30">
        <row r="8">
          <cell r="A8">
            <v>1007</v>
          </cell>
        </row>
        <row r="11">
          <cell r="A11" t="str">
            <v xml:space="preserve">Expenditure: Depreciation and Amortisation </v>
          </cell>
          <cell r="D11">
            <v>120000</v>
          </cell>
        </row>
        <row r="16">
          <cell r="A16" t="str">
            <v xml:space="preserve">Expenditure: Employee Related Cost  - Municipal Staff </v>
          </cell>
          <cell r="D16">
            <v>1315620</v>
          </cell>
        </row>
        <row r="27">
          <cell r="A27" t="str">
            <v>Expenditure: Operating Leases</v>
          </cell>
          <cell r="D27">
            <v>10000</v>
          </cell>
        </row>
        <row r="30">
          <cell r="A30" t="str">
            <v>Expenditure: Operational Cost</v>
          </cell>
          <cell r="D30">
            <v>48000</v>
          </cell>
        </row>
      </sheetData>
      <sheetData sheetId="31">
        <row r="8">
          <cell r="A8">
            <v>1008</v>
          </cell>
        </row>
        <row r="11">
          <cell r="A11" t="str">
            <v xml:space="preserve">Expenditure: Depreciation and Amortisation </v>
          </cell>
          <cell r="D11">
            <v>60000</v>
          </cell>
        </row>
        <row r="16">
          <cell r="A16" t="str">
            <v xml:space="preserve">Expenditure: Employee Related Cost  - Municipal Staff </v>
          </cell>
          <cell r="D16">
            <v>199080</v>
          </cell>
        </row>
        <row r="22">
          <cell r="A22" t="str">
            <v>Expenditure: Operational Cost</v>
          </cell>
          <cell r="D22">
            <v>69700</v>
          </cell>
        </row>
        <row r="25">
          <cell r="D25">
            <v>2000</v>
          </cell>
        </row>
      </sheetData>
      <sheetData sheetId="32">
        <row r="8">
          <cell r="A8">
            <v>1009</v>
          </cell>
        </row>
        <row r="11">
          <cell r="A11" t="str">
            <v xml:space="preserve">Expenditure: Employee Related Cost  - Municipal Staff </v>
          </cell>
          <cell r="D11">
            <v>342000</v>
          </cell>
        </row>
        <row r="20">
          <cell r="A20" t="str">
            <v>Expenditure: Operational Cost</v>
          </cell>
          <cell r="D20">
            <v>97400</v>
          </cell>
        </row>
      </sheetData>
      <sheetData sheetId="33">
        <row r="8">
          <cell r="A8" t="str">
            <v>1009a</v>
          </cell>
        </row>
        <row r="11">
          <cell r="A11" t="str">
            <v>Expenditure: Contracted Services - Contractors</v>
          </cell>
          <cell r="D11">
            <v>15000</v>
          </cell>
        </row>
      </sheetData>
      <sheetData sheetId="34">
        <row r="8">
          <cell r="A8">
            <v>1010</v>
          </cell>
        </row>
        <row r="12">
          <cell r="A12" t="str">
            <v>Expenditure: Operational Cost</v>
          </cell>
          <cell r="D12">
            <v>75000</v>
          </cell>
        </row>
      </sheetData>
      <sheetData sheetId="35">
        <row r="8">
          <cell r="A8">
            <v>1011</v>
          </cell>
        </row>
        <row r="11">
          <cell r="A11" t="str">
            <v>Expenditure</v>
          </cell>
          <cell r="D11">
            <v>2600000</v>
          </cell>
        </row>
        <row r="14">
          <cell r="A14" t="str">
            <v>Expenditure: Contracted Services - Outsourced Services</v>
          </cell>
          <cell r="D14">
            <v>650000</v>
          </cell>
        </row>
        <row r="17">
          <cell r="A17" t="str">
            <v xml:space="preserve">Expenditure: Depreciation and Amortisation </v>
          </cell>
          <cell r="D17">
            <v>50000</v>
          </cell>
        </row>
        <row r="23">
          <cell r="A23" t="str">
            <v xml:space="preserve">Expenditure: Employee Related Cost  - Municipal Staff </v>
          </cell>
          <cell r="D23">
            <v>1029700</v>
          </cell>
        </row>
        <row r="35">
          <cell r="A35" t="str">
            <v>Expenditure: Operational Cost</v>
          </cell>
          <cell r="D35">
            <v>258000</v>
          </cell>
        </row>
      </sheetData>
      <sheetData sheetId="36">
        <row r="8">
          <cell r="A8" t="str">
            <v>1011a</v>
          </cell>
        </row>
        <row r="11">
          <cell r="A11" t="str">
            <v>Expenditure: Contracted Services - Contractors</v>
          </cell>
          <cell r="D11">
            <v>40000</v>
          </cell>
        </row>
        <row r="14">
          <cell r="A14" t="str">
            <v>Expenditure: Inventory Consumed</v>
          </cell>
          <cell r="D14">
            <v>38000</v>
          </cell>
        </row>
      </sheetData>
      <sheetData sheetId="37">
        <row r="6">
          <cell r="A6">
            <v>1012</v>
          </cell>
        </row>
        <row r="9">
          <cell r="A9" t="str">
            <v xml:space="preserve">Expenditure: Employee Related Cost  - Municipal Staff </v>
          </cell>
          <cell r="D9">
            <v>950000</v>
          </cell>
        </row>
        <row r="12">
          <cell r="A12" t="str">
            <v>Expenditure: Operational Cost</v>
          </cell>
          <cell r="D12">
            <v>50000</v>
          </cell>
        </row>
      </sheetData>
      <sheetData sheetId="38">
        <row r="6">
          <cell r="A6">
            <v>1013</v>
          </cell>
        </row>
        <row r="9">
          <cell r="A9" t="str">
            <v xml:space="preserve">Expenditure: Employee Related Cost  - Municipal Staff </v>
          </cell>
          <cell r="D9">
            <v>0</v>
          </cell>
        </row>
        <row r="48">
          <cell r="A48" t="str">
            <v>Expenditure: Employee Related Cost  - Municipal Staff : Post-retirement Benefit - Medical: Current Service Cost</v>
          </cell>
        </row>
        <row r="56">
          <cell r="A56" t="str">
            <v>Expenditure: Operational Cost</v>
          </cell>
          <cell r="D56">
            <v>0</v>
          </cell>
        </row>
      </sheetData>
      <sheetData sheetId="39">
        <row r="8">
          <cell r="A8">
            <v>1014</v>
          </cell>
        </row>
        <row r="12">
          <cell r="A12" t="str">
            <v xml:space="preserve">Expenditure: Depreciation and Amortisation </v>
          </cell>
          <cell r="D12">
            <v>450000</v>
          </cell>
        </row>
        <row r="16">
          <cell r="A16" t="str">
            <v>Expenditure: Employee Related Cost  - Senior Management</v>
          </cell>
          <cell r="D16">
            <v>644410</v>
          </cell>
        </row>
        <row r="28">
          <cell r="A28" t="str">
            <v>Expenditure: Operational Cost</v>
          </cell>
          <cell r="D28">
            <v>383690</v>
          </cell>
        </row>
      </sheetData>
      <sheetData sheetId="40">
        <row r="8">
          <cell r="A8">
            <v>1015</v>
          </cell>
        </row>
        <row r="11">
          <cell r="A11" t="str">
            <v>Expenditure: Contracted Services - Contractors</v>
          </cell>
          <cell r="D11">
            <v>40000</v>
          </cell>
        </row>
        <row r="14">
          <cell r="A14" t="str">
            <v xml:space="preserve">Expenditure: Employee Related Cost  - Municipal Staff </v>
          </cell>
          <cell r="D14">
            <v>2234790</v>
          </cell>
        </row>
        <row r="26">
          <cell r="A26" t="str">
            <v>Expenditure: Inventory Consumed</v>
          </cell>
          <cell r="D26">
            <v>319000</v>
          </cell>
        </row>
        <row r="29">
          <cell r="A29" t="str">
            <v>Expenditure: Operational Cost</v>
          </cell>
          <cell r="D29">
            <v>228110</v>
          </cell>
        </row>
      </sheetData>
      <sheetData sheetId="41">
        <row r="8">
          <cell r="A8">
            <v>1016</v>
          </cell>
        </row>
        <row r="12">
          <cell r="A12" t="str">
            <v xml:space="preserve">Expenditure: Employee Related Cost  - Municipal Staff </v>
          </cell>
          <cell r="D12">
            <v>576900</v>
          </cell>
        </row>
        <row r="13">
          <cell r="D13">
            <v>373000</v>
          </cell>
          <cell r="E13">
            <v>399110</v>
          </cell>
          <cell r="F13">
            <v>427049.7</v>
          </cell>
        </row>
        <row r="20">
          <cell r="A20" t="str">
            <v>Expenditure: Inventory Consumed</v>
          </cell>
          <cell r="D20">
            <v>84000</v>
          </cell>
        </row>
        <row r="23">
          <cell r="A23" t="str">
            <v>Expenditure: Operational Cost</v>
          </cell>
          <cell r="D23">
            <v>67400</v>
          </cell>
        </row>
      </sheetData>
      <sheetData sheetId="42">
        <row r="8">
          <cell r="A8">
            <v>1017</v>
          </cell>
        </row>
        <row r="11">
          <cell r="A11" t="str">
            <v>Expenditure</v>
          </cell>
          <cell r="D11">
            <v>539000</v>
          </cell>
        </row>
        <row r="14">
          <cell r="A14" t="str">
            <v xml:space="preserve">Expenditure: Depreciation and Amortisation </v>
          </cell>
          <cell r="D14">
            <v>50000</v>
          </cell>
        </row>
        <row r="15">
          <cell r="D15">
            <v>50000</v>
          </cell>
          <cell r="F15">
            <v>57250</v>
          </cell>
        </row>
        <row r="18">
          <cell r="A18" t="str">
            <v>Expenditure: Operational Cost</v>
          </cell>
          <cell r="D18">
            <v>132500</v>
          </cell>
        </row>
      </sheetData>
      <sheetData sheetId="43"/>
      <sheetData sheetId="44">
        <row r="8">
          <cell r="A8">
            <v>1018</v>
          </cell>
        </row>
        <row r="11">
          <cell r="A11" t="str">
            <v xml:space="preserve">Expenditure: Employee Related Cost  - Municipal Staff </v>
          </cell>
          <cell r="D11">
            <v>745580</v>
          </cell>
        </row>
        <row r="22">
          <cell r="A22" t="str">
            <v>Expenditure: Inventory Consumed</v>
          </cell>
          <cell r="D22">
            <v>265000</v>
          </cell>
        </row>
        <row r="25">
          <cell r="A25" t="str">
            <v>Expenditure: Operational Cost</v>
          </cell>
          <cell r="D25">
            <v>84800</v>
          </cell>
        </row>
      </sheetData>
      <sheetData sheetId="45">
        <row r="8">
          <cell r="A8">
            <v>1019</v>
          </cell>
        </row>
        <row r="11">
          <cell r="A11" t="str">
            <v>Expenditure</v>
          </cell>
          <cell r="D11">
            <v>444000</v>
          </cell>
        </row>
        <row r="14">
          <cell r="A14" t="str">
            <v xml:space="preserve">Expenditure: Depreciation and Amortisation </v>
          </cell>
          <cell r="D14">
            <v>1200000</v>
          </cell>
        </row>
        <row r="15">
          <cell r="D15">
            <v>1200000</v>
          </cell>
          <cell r="F15">
            <v>1373880</v>
          </cell>
        </row>
        <row r="17">
          <cell r="A17" t="str">
            <v>Expenditure: Operational Cost</v>
          </cell>
          <cell r="D17">
            <v>86500</v>
          </cell>
        </row>
      </sheetData>
      <sheetData sheetId="46"/>
      <sheetData sheetId="47">
        <row r="8">
          <cell r="A8">
            <v>1020</v>
          </cell>
        </row>
        <row r="11">
          <cell r="A11" t="str">
            <v>Expenditure: Contracted Services - Contractors</v>
          </cell>
          <cell r="D11">
            <v>10000</v>
          </cell>
        </row>
        <row r="14">
          <cell r="A14" t="str">
            <v xml:space="preserve">Expenditure: Employee Related Cost  - Municipal Staff </v>
          </cell>
          <cell r="D14">
            <v>1034900</v>
          </cell>
        </row>
        <row r="25">
          <cell r="A25" t="str">
            <v>Expenditure: Inventory Consumed</v>
          </cell>
          <cell r="D25">
            <v>208000</v>
          </cell>
        </row>
        <row r="28">
          <cell r="A28" t="str">
            <v>Expenditure: Operational Cost</v>
          </cell>
          <cell r="D28">
            <v>275500</v>
          </cell>
        </row>
      </sheetData>
      <sheetData sheetId="48">
        <row r="8">
          <cell r="A8">
            <v>1021</v>
          </cell>
        </row>
        <row r="11">
          <cell r="A11" t="str">
            <v>Expenditure</v>
          </cell>
          <cell r="D11">
            <v>1543000</v>
          </cell>
        </row>
        <row r="14">
          <cell r="A14" t="str">
            <v>Expenditure: Contracted Services - Consultants and Professional Services</v>
          </cell>
          <cell r="D14">
            <v>58000</v>
          </cell>
        </row>
        <row r="17">
          <cell r="A17" t="str">
            <v xml:space="preserve">Expenditure: Depreciation and Amortisation </v>
          </cell>
          <cell r="D17">
            <v>550000</v>
          </cell>
        </row>
        <row r="20">
          <cell r="A20" t="str">
            <v>Expenditure: Operational Cost</v>
          </cell>
          <cell r="D20">
            <v>238000</v>
          </cell>
        </row>
        <row r="22">
          <cell r="D22">
            <v>0</v>
          </cell>
        </row>
        <row r="29">
          <cell r="A29" t="str">
            <v>Non-revenue Water Losses</v>
          </cell>
          <cell r="D29">
            <v>88000</v>
          </cell>
        </row>
      </sheetData>
      <sheetData sheetId="49"/>
      <sheetData sheetId="50"/>
      <sheetData sheetId="51">
        <row r="8">
          <cell r="A8">
            <v>1022</v>
          </cell>
        </row>
        <row r="11">
          <cell r="A11" t="str">
            <v xml:space="preserve">Expenditure: Employee Related Cost  - Municipal Staff </v>
          </cell>
          <cell r="D11">
            <v>927290</v>
          </cell>
          <cell r="E11">
            <v>992210.29999999993</v>
          </cell>
          <cell r="F11">
            <v>1061690.0209999999</v>
          </cell>
        </row>
        <row r="22">
          <cell r="A22" t="str">
            <v>Expenditure: Inventory Consumed</v>
          </cell>
          <cell r="D22">
            <v>545000</v>
          </cell>
        </row>
        <row r="25">
          <cell r="A25" t="str">
            <v>Expenditure: Operational Cost</v>
          </cell>
          <cell r="D25">
            <v>57800</v>
          </cell>
        </row>
      </sheetData>
      <sheetData sheetId="52">
        <row r="8">
          <cell r="A8">
            <v>1023</v>
          </cell>
        </row>
        <row r="11">
          <cell r="A11" t="str">
            <v>Expenditure</v>
          </cell>
          <cell r="D11">
            <v>260000</v>
          </cell>
        </row>
        <row r="12">
          <cell r="D12">
            <v>260000</v>
          </cell>
          <cell r="F12">
            <v>297679</v>
          </cell>
        </row>
        <row r="14">
          <cell r="A14" t="str">
            <v>Expenditure: Bulk Purchases</v>
          </cell>
          <cell r="D14">
            <v>8474000</v>
          </cell>
        </row>
        <row r="17">
          <cell r="A17" t="str">
            <v xml:space="preserve">Expenditure: Depreciation and Amortisation </v>
          </cell>
          <cell r="D17">
            <v>70000</v>
          </cell>
        </row>
        <row r="41">
          <cell r="A41" t="str">
            <v>Expenditure: Operational Cost</v>
          </cell>
          <cell r="D41">
            <v>259000</v>
          </cell>
        </row>
      </sheetData>
      <sheetData sheetId="53"/>
      <sheetData sheetId="54">
        <row r="8">
          <cell r="A8">
            <v>1024</v>
          </cell>
        </row>
        <row r="11">
          <cell r="A11" t="str">
            <v>Expenditure: Contracted Services - Contractors</v>
          </cell>
          <cell r="D11">
            <v>370000</v>
          </cell>
        </row>
        <row r="16">
          <cell r="A16" t="str">
            <v xml:space="preserve">Expenditure: Employee Related Cost  - Municipal Staff </v>
          </cell>
          <cell r="D16">
            <v>316900</v>
          </cell>
        </row>
        <row r="25">
          <cell r="A25" t="str">
            <v>Expenditure: Inventory Consumed</v>
          </cell>
          <cell r="D25">
            <v>300000</v>
          </cell>
        </row>
        <row r="28">
          <cell r="A28" t="str">
            <v>Expenditure: Operational Cost</v>
          </cell>
          <cell r="D28">
            <v>39900</v>
          </cell>
        </row>
      </sheetData>
      <sheetData sheetId="55">
        <row r="8">
          <cell r="A8">
            <v>1025</v>
          </cell>
        </row>
        <row r="11">
          <cell r="A11" t="str">
            <v>Expenditure: Contracted Services - Contractors</v>
          </cell>
          <cell r="D11">
            <v>50000</v>
          </cell>
        </row>
        <row r="14">
          <cell r="A14" t="str">
            <v>Expenditure: Inventory Consumed</v>
          </cell>
          <cell r="D14">
            <v>115000</v>
          </cell>
        </row>
      </sheetData>
      <sheetData sheetId="56">
        <row r="8">
          <cell r="A8">
            <v>1026</v>
          </cell>
        </row>
        <row r="11">
          <cell r="A11" t="str">
            <v>Expenditure: Contracted Services - Contractors</v>
          </cell>
          <cell r="D11">
            <v>681060</v>
          </cell>
        </row>
      </sheetData>
      <sheetData sheetId="57">
        <row r="8">
          <cell r="A8">
            <v>1027</v>
          </cell>
        </row>
        <row r="11">
          <cell r="A11" t="str">
            <v>Expenditure: Contracted Services - Contractors</v>
          </cell>
          <cell r="D11">
            <v>140910</v>
          </cell>
          <cell r="E11">
            <v>150769.70000000001</v>
          </cell>
          <cell r="F11">
            <v>161319.57900000003</v>
          </cell>
        </row>
      </sheetData>
      <sheetData sheetId="58">
        <row r="8">
          <cell r="A8">
            <v>1028</v>
          </cell>
        </row>
        <row r="11">
          <cell r="A11" t="str">
            <v>Expenditure: Contracted Services - Contractors</v>
          </cell>
          <cell r="D11">
            <v>10739000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Z45"/>
  <sheetViews>
    <sheetView topLeftCell="J1" workbookViewId="0">
      <pane ySplit="4" topLeftCell="A32" activePane="bottomLeft" state="frozen"/>
      <selection pane="bottomLeft" activeCell="V42" sqref="V42"/>
    </sheetView>
  </sheetViews>
  <sheetFormatPr defaultRowHeight="14.4" x14ac:dyDescent="0.3"/>
  <cols>
    <col min="2" max="2" width="45.33203125" customWidth="1"/>
    <col min="3" max="4" width="6.33203125" customWidth="1"/>
    <col min="5" max="5" width="15.109375" customWidth="1"/>
    <col min="6" max="8" width="15.6640625" customWidth="1"/>
    <col min="9" max="9" width="17" customWidth="1"/>
    <col min="10" max="10" width="14" bestFit="1" customWidth="1"/>
    <col min="11" max="11" width="15.88671875" customWidth="1"/>
    <col min="12" max="12" width="15.109375" customWidth="1"/>
    <col min="13" max="13" width="17.88671875" customWidth="1"/>
    <col min="14" max="14" width="14.88671875" customWidth="1"/>
    <col min="15" max="15" width="15.5546875" customWidth="1"/>
    <col min="16" max="16" width="14.33203125" customWidth="1"/>
    <col min="17" max="17" width="14" customWidth="1"/>
    <col min="18" max="18" width="13.5546875" customWidth="1"/>
    <col min="19" max="19" width="13.6640625" customWidth="1"/>
    <col min="20" max="21" width="13.5546875" customWidth="1"/>
    <col min="22" max="22" width="16.109375" customWidth="1"/>
    <col min="23" max="23" width="13" customWidth="1"/>
    <col min="24" max="24" width="12.33203125" customWidth="1"/>
    <col min="25" max="25" width="13.44140625" bestFit="1" customWidth="1"/>
    <col min="26" max="26" width="9.6640625" bestFit="1" customWidth="1"/>
  </cols>
  <sheetData>
    <row r="1" spans="1:26" ht="21" x14ac:dyDescent="0.4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</row>
    <row r="2" spans="1:26" ht="18" x14ac:dyDescent="0.35">
      <c r="A2" s="22" t="s">
        <v>24</v>
      </c>
      <c r="B2" s="23"/>
      <c r="C2" s="23"/>
      <c r="D2" s="23"/>
      <c r="E2" s="23"/>
      <c r="F2" s="23"/>
      <c r="G2" s="23"/>
      <c r="H2" s="23"/>
      <c r="I2" s="23"/>
      <c r="J2" s="23"/>
    </row>
    <row r="4" spans="1:26" ht="141" x14ac:dyDescent="0.35">
      <c r="E4" s="8" t="s">
        <v>25</v>
      </c>
      <c r="F4" s="9" t="s">
        <v>26</v>
      </c>
      <c r="G4" s="10" t="s">
        <v>27</v>
      </c>
      <c r="H4" s="10" t="s">
        <v>28</v>
      </c>
      <c r="I4" s="11" t="s">
        <v>29</v>
      </c>
      <c r="J4" s="11" t="s">
        <v>30</v>
      </c>
      <c r="K4" s="11" t="s">
        <v>31</v>
      </c>
      <c r="L4" s="11" t="s">
        <v>32</v>
      </c>
      <c r="M4" s="11" t="s">
        <v>33</v>
      </c>
      <c r="N4" s="10" t="s">
        <v>34</v>
      </c>
      <c r="O4" s="11" t="s">
        <v>35</v>
      </c>
      <c r="P4" s="11" t="s">
        <v>36</v>
      </c>
      <c r="Q4" s="11" t="s">
        <v>37</v>
      </c>
      <c r="R4" s="11" t="s">
        <v>38</v>
      </c>
      <c r="S4" s="11" t="s">
        <v>39</v>
      </c>
      <c r="T4" s="10" t="s">
        <v>40</v>
      </c>
      <c r="U4" s="10" t="s">
        <v>41</v>
      </c>
      <c r="V4" s="12" t="s">
        <v>42</v>
      </c>
    </row>
    <row r="5" spans="1:26" x14ac:dyDescent="0.3">
      <c r="A5">
        <v>1001</v>
      </c>
      <c r="B5" t="s">
        <v>43</v>
      </c>
      <c r="E5" s="3" t="e">
        <f>SUMIFS('[1]MM Depart'!$D16,E$4,'[1]MM Depart'!$A16,$A5,'[1]MM Depart'!#REF!)</f>
        <v>#VALUE!</v>
      </c>
      <c r="F5" s="3" t="e">
        <f>SUMIFS('[1]MM Depart'!$D11,F$4,'[1]MM Depart'!$A11,$A5,'[1]MM Depart'!A$8)</f>
        <v>#VALUE!</v>
      </c>
      <c r="G5" s="3"/>
      <c r="H5" s="3"/>
      <c r="I5" s="3" t="e">
        <f>SUMIFS('[1]MM Depart'!$D16,I$4,'[1]MM Depart'!$A16,$A5,'[1]MM Depart'!B$8)</f>
        <v>#VALUE!</v>
      </c>
      <c r="J5" s="3" t="e">
        <f>SUMIFS('[1]MM Depart'!$D16,J$4,'[1]MM Depart'!$A16,$A5,'[1]MM Depart'!C$8)</f>
        <v>#VALUE!</v>
      </c>
      <c r="K5" s="3" t="e">
        <f>SUMIFS('[1]MM Depart'!$D16,K$4,'[1]MM Depart'!$A16,$A5,'[1]MM Depart'!D$8)</f>
        <v>#VALUE!</v>
      </c>
      <c r="L5" s="3" t="e">
        <f>SUMIFS('[1]MM Depart'!$D17,L$4,'[1]MM Depart'!$A17,$A5,'[1]MM Depart'!A$8)</f>
        <v>#VALUE!</v>
      </c>
      <c r="M5" s="3" t="e">
        <f>SUMIFS('[1]MM Depart'!$D24,M$4,'[1]MM Depart'!$A24,$A5,'[1]MM Depart'!$A$8)</f>
        <v>#VALUE!</v>
      </c>
      <c r="N5" s="3"/>
      <c r="O5" s="3" t="e">
        <f>SUMIFS('[1]MM Depart'!$D42,O$4,'[1]MM Depart'!$A42,$A$5,'[1]MM Depart'!$A$8)</f>
        <v>#VALUE!</v>
      </c>
      <c r="P5" s="3" t="e">
        <f>SUMIFS('[1]MM Depart'!$D33,P$4,'[1]MM Depart'!$A33,$A5,'[1]MM Depart'!$A$8)</f>
        <v>#VALUE!</v>
      </c>
      <c r="Q5" s="3" t="e">
        <f>SUMIFS('[1]MM Depart'!$D33,Q$4,'[1]MM Depart'!$A33,$A5,'[1]MM Depart'!$A$8)</f>
        <v>#VALUE!</v>
      </c>
      <c r="R5" s="3" t="e">
        <f>SUMIFS('[1]MM Depart'!$D33,R$4,'[1]MM Depart'!$A33,$A5,'[1]MM Depart'!$A$8)</f>
        <v>#VALUE!</v>
      </c>
      <c r="S5" s="3" t="e">
        <f>SUMIFS('[1]MM Depart'!$D33,S$4,'[1]MM Depart'!$A33,$A5,'[1]MM Depart'!$A$8)</f>
        <v>#VALUE!</v>
      </c>
      <c r="T5" s="3" t="e">
        <f>SUMIFS('[1]MM Depart'!$D33,T$4,'[1]MM Depart'!$A33,$A5,'[1]MM Depart'!$A$8)</f>
        <v>#VALUE!</v>
      </c>
      <c r="U5" s="3"/>
      <c r="V5" s="3" t="e">
        <f>SUM(E5:U5)</f>
        <v>#VALUE!</v>
      </c>
      <c r="W5" s="13"/>
      <c r="X5" s="14"/>
      <c r="Y5" s="13"/>
      <c r="Z5" s="13"/>
    </row>
    <row r="6" spans="1:26" x14ac:dyDescent="0.3">
      <c r="A6">
        <v>1002</v>
      </c>
      <c r="B6" t="s">
        <v>44</v>
      </c>
      <c r="E6" s="3" t="e">
        <f>SUMIFS([1]Mayor!D12,' Exp Sum'!E$4,[1]Mayor!D12,[1]Mayor!$A$8,' Exp Sum'!$A$6)</f>
        <v>#VALUE!</v>
      </c>
      <c r="F6" s="3" t="e">
        <f>SUMIFS([1]Mayor!D13,' Exp Sum'!F$4,[1]Mayor!D13,[1]Mayor!$A$8,' Exp Sum'!$A$6)</f>
        <v>#VALUE!</v>
      </c>
      <c r="G6" s="3" t="e">
        <f>SUMIFS([1]Mayor!D14,' Exp Sum'!G$4,[1]Mayor!#REF!,[1]Mayor!$A$8,' Exp Sum'!$A$6)</f>
        <v>#VALUE!</v>
      </c>
      <c r="H6" s="3"/>
      <c r="I6" s="3" t="e">
        <f>SUMIFS([1]Mayor!D15,' Exp Sum'!I$4,[1]Mayor!#REF!,[1]Mayor!$A$8,' Exp Sum'!$A$6)</f>
        <v>#VALUE!</v>
      </c>
      <c r="J6" s="3" t="e">
        <f>SUMIFS([1]Mayor!D16,' Exp Sum'!J$4,[1]Mayor!#REF!,[1]Mayor!$A$8,' Exp Sum'!$A$6)</f>
        <v>#VALUE!</v>
      </c>
      <c r="K6" s="3" t="e">
        <f>SUMIFS([1]Mayor!D17,' Exp Sum'!K$4,[1]Mayor!#REF!,[1]Mayor!$A$8,' Exp Sum'!$A$6)</f>
        <v>#VALUE!</v>
      </c>
      <c r="L6" s="3" t="e">
        <f>SUMIFS([1]Mayor!D18,' Exp Sum'!L$4,[1]Mayor!#REF!,[1]Mayor!$A$8,' Exp Sum'!$A$6)</f>
        <v>#VALUE!</v>
      </c>
      <c r="M6" s="3" t="e">
        <f>SUMIFS([1]Mayor!$D$12,' Exp Sum'!M$4,[1]Mayor!$A12,[1]Mayor!$A$8,' Exp Sum'!$A$6)</f>
        <v>#VALUE!</v>
      </c>
      <c r="N6" s="3" t="e">
        <f>SUMIFS([1]Mayor!D27,' Exp Sum'!N$4,[1]Mayor!#REF!,[1]Mayor!$A$8,' Exp Sum'!$A$6)</f>
        <v>#VALUE!</v>
      </c>
      <c r="O6" s="3" t="e">
        <f>SUMIFS([1]Mayor!D53,' Exp Sum'!O$4,[1]Mayor!#REF!,[1]Mayor!$A$8,' Exp Sum'!$A$6)</f>
        <v>#VALUE!</v>
      </c>
      <c r="P6" s="3" t="e">
        <f>SUMIFS([1]Mayor!E53,' Exp Sum'!P$4,[1]Mayor!#REF!,[1]Mayor!$A$8,' Exp Sum'!$A$6)</f>
        <v>#VALUE!</v>
      </c>
      <c r="Q6" s="3" t="e">
        <f>SUMIFS([1]Mayor!F53,' Exp Sum'!Q$4,[1]Mayor!#REF!,[1]Mayor!$A$8,' Exp Sum'!$A$6)</f>
        <v>#VALUE!</v>
      </c>
      <c r="R6" s="3" t="e">
        <f>SUMIFS([1]Mayor!D19,' Exp Sum'!R$4,[1]Mayor!A19,[1]Mayor!$A$8,' Exp Sum'!$A$6)</f>
        <v>#VALUE!</v>
      </c>
      <c r="S6" s="3" t="e">
        <f>SUMIFS([1]Mayor!H53,' Exp Sum'!S$4,[1]Mayor!#REF!,[1]Mayor!$A$8,' Exp Sum'!$A$6)</f>
        <v>#VALUE!</v>
      </c>
      <c r="T6" s="3" t="e">
        <f>SUMIFS([1]Mayor!I53,' Exp Sum'!T$4,[1]Mayor!#REF!,[1]Mayor!$A$8,' Exp Sum'!$A$6)</f>
        <v>#VALUE!</v>
      </c>
      <c r="U6" s="3"/>
      <c r="V6" s="3" t="e">
        <f t="shared" ref="V6:V38" si="0">SUM(E6:U6)</f>
        <v>#VALUE!</v>
      </c>
      <c r="W6" s="13"/>
      <c r="X6" s="14"/>
      <c r="Y6" s="13"/>
      <c r="Z6" s="13"/>
    </row>
    <row r="7" spans="1:26" x14ac:dyDescent="0.3">
      <c r="A7" s="15" t="s">
        <v>45</v>
      </c>
      <c r="B7" t="s">
        <v>46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>
        <f>SUM('[1]Deputy Mayor'!D11,' Exp Sum'!R4,'[1]Deputy Mayor'!A11,'[1]Deputy Mayor'!A9,' Exp Sum'!A7)</f>
        <v>345500</v>
      </c>
      <c r="S7" s="3"/>
      <c r="T7" s="3"/>
      <c r="U7" s="3"/>
      <c r="V7" s="3">
        <f t="shared" si="0"/>
        <v>345500</v>
      </c>
      <c r="W7" s="13"/>
      <c r="X7" s="14"/>
      <c r="Y7" s="13"/>
      <c r="Z7" s="13"/>
    </row>
    <row r="8" spans="1:26" x14ac:dyDescent="0.3">
      <c r="A8" s="15" t="s">
        <v>47</v>
      </c>
      <c r="B8" t="s">
        <v>48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e">
        <f>SUMIFS([1]Speaker!D11,' Exp Sum'!R4,[1]Speaker!A11,[1]Speaker!A8,' Exp Sum'!A8)</f>
        <v>#VALUE!</v>
      </c>
      <c r="S8" s="3"/>
      <c r="T8" s="3"/>
      <c r="U8" s="3"/>
      <c r="V8" s="3" t="e">
        <f t="shared" si="0"/>
        <v>#VALUE!</v>
      </c>
      <c r="W8" s="13"/>
      <c r="X8" s="14"/>
      <c r="Y8" s="13"/>
      <c r="Z8" s="13"/>
    </row>
    <row r="9" spans="1:26" x14ac:dyDescent="0.3">
      <c r="A9" s="15" t="s">
        <v>49</v>
      </c>
      <c r="B9" t="s">
        <v>50</v>
      </c>
      <c r="E9" s="3"/>
      <c r="F9" s="3"/>
      <c r="G9" s="3"/>
      <c r="H9" s="3"/>
      <c r="I9" s="3"/>
      <c r="J9" s="3" t="e">
        <f>SUMIFS([1]Councillors!D11,' Exp Sum'!J4,[1]Councillors!A11,[1]Councillors!A8,' Exp Sum'!A9)</f>
        <v>#VALUE!</v>
      </c>
      <c r="K9" s="3"/>
      <c r="L9" s="3"/>
      <c r="M9" s="3"/>
      <c r="N9" s="3"/>
      <c r="O9" s="3"/>
      <c r="P9" s="3" t="e">
        <f>SUMIFS([1]Councillors!D21,' Exp Sum'!P4,[1]Councillors!A21,[1]Councillors!A8,' Exp Sum'!A9)</f>
        <v>#VALUE!</v>
      </c>
      <c r="Q9" s="3"/>
      <c r="R9" s="3" t="e">
        <f>SUMIFS([1]Councillors!D15,' Exp Sum'!R4,[1]Councillors!A15,[1]Councillors!A8,' Exp Sum'!A9)</f>
        <v>#VALUE!</v>
      </c>
      <c r="S9" s="3"/>
      <c r="T9" s="3"/>
      <c r="U9" s="3"/>
      <c r="V9" s="3" t="e">
        <f t="shared" si="0"/>
        <v>#VALUE!</v>
      </c>
      <c r="W9" s="13"/>
      <c r="X9" s="14"/>
      <c r="Y9" s="13"/>
      <c r="Z9" s="13"/>
    </row>
    <row r="10" spans="1:26" x14ac:dyDescent="0.3">
      <c r="A10" s="15" t="s">
        <v>51</v>
      </c>
      <c r="B10" t="s">
        <v>52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 t="e">
        <f>SUMIFS([1]Tourism!D11,' Exp Sum'!U4,[1]Tourism!A11,[1]Tourism!A8,' Exp Sum'!A10)</f>
        <v>#VALUE!</v>
      </c>
      <c r="V10" s="14" t="e">
        <f t="shared" si="0"/>
        <v>#VALUE!</v>
      </c>
      <c r="W10" s="13"/>
      <c r="X10" s="14"/>
      <c r="Y10" s="13"/>
      <c r="Z10" s="13"/>
    </row>
    <row r="11" spans="1:26" x14ac:dyDescent="0.3">
      <c r="A11">
        <v>1003</v>
      </c>
      <c r="B11" t="s">
        <v>53</v>
      </c>
      <c r="E11" s="3" t="e">
        <f>SUMIFS([1]Finance!D12,' Exp Sum'!E4,[1]Finance!A11,[1]Finance!A8,' Exp Sum'!A11)</f>
        <v>#VALUE!</v>
      </c>
      <c r="F11" s="3" t="e">
        <f>SUMIFS([1]Finance!$D14,' Exp Sum'!$A$11,[1]Finance!$A$8,[1]Finance!$A14,' Exp Sum'!$F4)</f>
        <v>#VALUE!</v>
      </c>
      <c r="G11" s="3" t="e">
        <f>SUMIFS([1]Finance!$D1,' Exp Sum'!$A$11,[1]Finance!$A$8,[1]Finance!$A1,' Exp Sum'!$F4)</f>
        <v>#VALUE!</v>
      </c>
      <c r="H11" s="3"/>
      <c r="I11" s="3" t="e">
        <f>SUMIFS([1]Finance!$D1,' Exp Sum'!$A$11,[1]Finance!$A$8,[1]Finance!$A1,' Exp Sum'!$F4)</f>
        <v>#VALUE!</v>
      </c>
      <c r="J11" s="3" t="e">
        <f>SUMIFS([1]Finance!$D22,' Exp Sum'!$A$11,[1]Finance!$A$8,[1]Finance!$A22,' Exp Sum'!$J4)</f>
        <v>#VALUE!</v>
      </c>
      <c r="K11" s="3" t="e">
        <f>SUMIFS([1]Finance!$D48,' Exp Sum'!$A$11,[1]Finance!$A$8,[1]Finance!$A48,' Exp Sum'!K$4)</f>
        <v>#VALUE!</v>
      </c>
      <c r="L11" s="3" t="e">
        <f>SUMIFS([1]Finance!D29,' Exp Sum'!L4,[1]Finance!A29,[1]Finance!A8,' Exp Sum'!A11)</f>
        <v>#VALUE!</v>
      </c>
      <c r="M11" s="3" t="e">
        <f>SUMIFS([1]Finance!$D35,' Exp Sum'!$A$11,[1]Finance!$A$8,[1]Finance!$A35,' Exp Sum'!M$4)</f>
        <v>#VALUE!</v>
      </c>
      <c r="N11" s="3" t="e">
        <f>SUMIFS([1]Finance!$D1,' Exp Sum'!$A$11,[1]Finance!$A$8,[1]Finance!$A1,' Exp Sum'!$F4)</f>
        <v>#VALUE!</v>
      </c>
      <c r="O11" s="3" t="e">
        <f>SUMIFS([1]Finance!$D51,' Exp Sum'!$A$11,[1]Finance!$A$8,[1]Finance!$A51,' Exp Sum'!O$4)</f>
        <v>#VALUE!</v>
      </c>
      <c r="P11" s="3" t="e">
        <f>SUMIFS([1]Finance!$D54,' Exp Sum'!$A$11,[1]Finance!$A$8,[1]Finance!$A54,' Exp Sum'!P$4)</f>
        <v>#VALUE!</v>
      </c>
      <c r="Q11" s="3" t="e">
        <f>SUMIFS([1]Finance!$D1,' Exp Sum'!$A$11,[1]Finance!$A$8,[1]Finance!$A1,' Exp Sum'!$F4)</f>
        <v>#VALUE!</v>
      </c>
      <c r="R11" s="3" t="e">
        <f>SUMIFS([1]Finance!$D1,' Exp Sum'!$A$11,[1]Finance!$A$8,[1]Finance!$A1,' Exp Sum'!$F4)</f>
        <v>#VALUE!</v>
      </c>
      <c r="S11" s="3" t="e">
        <f>SUMIFS([1]Finance!$D1,' Exp Sum'!$A$11,[1]Finance!$A$8,[1]Finance!$A1,' Exp Sum'!$F4)</f>
        <v>#VALUE!</v>
      </c>
      <c r="T11" s="3" t="e">
        <f>SUMIFS([1]Finance!$D1,' Exp Sum'!$A$11,[1]Finance!$A$8,[1]Finance!$A1,' Exp Sum'!$F4)</f>
        <v>#VALUE!</v>
      </c>
      <c r="U11" s="3"/>
      <c r="V11" s="14" t="e">
        <f t="shared" si="0"/>
        <v>#VALUE!</v>
      </c>
      <c r="W11" s="13"/>
      <c r="X11" s="14"/>
      <c r="Y11" s="13"/>
      <c r="Z11" s="13"/>
    </row>
    <row r="12" spans="1:26" x14ac:dyDescent="0.3">
      <c r="A12">
        <v>1004</v>
      </c>
      <c r="B12" t="s">
        <v>54</v>
      </c>
      <c r="E12" s="3" t="e">
        <f>SUMIFS([1]Corporate!D8,' Exp Sum'!E4,[1]Corporate!A14,[1]Corporate!A8,A12)</f>
        <v>#VALUE!</v>
      </c>
      <c r="F12" s="3" t="e">
        <f>SUMIFS([1]Corporate!E8,' Exp Sum'!F4,[1]Corporate!B14,[1]Corporate!B8,B12)</f>
        <v>#VALUE!</v>
      </c>
      <c r="G12" s="3" t="e">
        <f>SUMIFS([1]Corporate!G8,' Exp Sum'!G4,[1]Corporate!D14,[1]Corporate!D8,D12)</f>
        <v>#VALUE!</v>
      </c>
      <c r="H12" s="3" t="e">
        <f>SUMIFS([1]Corporate!D12,' Exp Sum'!H4,[1]Corporate!A12,[1]Corporate!A8,' Exp Sum'!A12)</f>
        <v>#VALUE!</v>
      </c>
      <c r="I12" s="3" t="e">
        <f>SUMIFS([1]Corporate!H8,' Exp Sum'!I4,[1]Corporate!E14,[1]Corporate!E8,E12)</f>
        <v>#VALUE!</v>
      </c>
      <c r="J12" s="3" t="e">
        <f>SUMIFS([1]Corporate!$D14,' Exp Sum'!J$4,[1]Corporate!$A14,[1]Corporate!$A$8,' Exp Sum'!$A$12)</f>
        <v>#VALUE!</v>
      </c>
      <c r="K12" s="3" t="e">
        <f>SUMIFS([1]Corporate!$D45,' Exp Sum'!K$4,[1]Corporate!$A45,[1]Corporate!$A$8,' Exp Sum'!$A$12)</f>
        <v>#VALUE!</v>
      </c>
      <c r="L12" s="3" t="e">
        <f>SUMIFS([1]Corporate!$D20,' Exp Sum'!L$4,[1]Corporate!$A20,[1]Corporate!$A$8,' Exp Sum'!$A$12)</f>
        <v>#VALUE!</v>
      </c>
      <c r="M12" s="3" t="e">
        <f>SUMIFS([1]Corporate!$D31,' Exp Sum'!M$4,[1]Corporate!$A31,[1]Corporate!$A$8,' Exp Sum'!$A$12)</f>
        <v>#VALUE!</v>
      </c>
      <c r="N12" s="3" t="e">
        <f>SUMIFS([1]Corporate!$D14,' Exp Sum'!N$4,[1]Corporate!$A14,[1]Corporate!$A$8,' Exp Sum'!$A$12)</f>
        <v>#VALUE!</v>
      </c>
      <c r="O12" s="3" t="e">
        <f>SUMIFS([1]Corporate!$D48,' Exp Sum'!O$4,[1]Corporate!$A48,[1]Corporate!$A$8,' Exp Sum'!$A$12)</f>
        <v>#VALUE!</v>
      </c>
      <c r="P12" s="3" t="e">
        <f>SUMIFS([1]Corporate!$D54,' Exp Sum'!P$4,[1]Corporate!$A54,[1]Corporate!$A$8,' Exp Sum'!$A$12)</f>
        <v>#VALUE!</v>
      </c>
      <c r="Q12" s="3" t="e">
        <f>SUMIFS([1]Corporate!$D14,' Exp Sum'!Q$4,[1]Corporate!$A14,[1]Corporate!$A$8,' Exp Sum'!$A$12)</f>
        <v>#VALUE!</v>
      </c>
      <c r="R12" s="3" t="e">
        <f>SUMIFS([1]Corporate!$D14,' Exp Sum'!R$4,[1]Corporate!$A14,[1]Corporate!$A$8,' Exp Sum'!$A$12)</f>
        <v>#VALUE!</v>
      </c>
      <c r="S12" s="3" t="e">
        <f>SUMIFS([1]Corporate!$D14,' Exp Sum'!S$4,[1]Corporate!$A14,[1]Corporate!$A$8,' Exp Sum'!$A$12)</f>
        <v>#VALUE!</v>
      </c>
      <c r="T12" s="3" t="e">
        <f>SUMIFS([1]Corporate!$D14,' Exp Sum'!T$4,[1]Corporate!$A14,[1]Corporate!$A$8,' Exp Sum'!$A$12)</f>
        <v>#VALUE!</v>
      </c>
      <c r="U12" s="3"/>
      <c r="V12" s="14" t="e">
        <f t="shared" si="0"/>
        <v>#VALUE!</v>
      </c>
      <c r="W12" s="13"/>
      <c r="X12" s="14"/>
      <c r="Y12" s="13"/>
      <c r="Z12" s="13"/>
    </row>
    <row r="13" spans="1:26" x14ac:dyDescent="0.3">
      <c r="A13">
        <v>1005</v>
      </c>
      <c r="B13" t="s">
        <v>55</v>
      </c>
      <c r="E13" s="3" t="e">
        <f>SUMIFS('[1]LED &amp; IDP'!$D12,' Exp Sum'!$S$4,'[1]LED &amp; IDP'!$A12,'[1]LED &amp; IDP'!$A$8,' Exp Sum'!$A$13)</f>
        <v>#VALUE!</v>
      </c>
      <c r="F13" s="3" t="e">
        <f>SUMIFS('[1]LED &amp; IDP'!$D12,' Exp Sum'!$S$4,'[1]LED &amp; IDP'!$A12,'[1]LED &amp; IDP'!$A$8,' Exp Sum'!$A$13)</f>
        <v>#VALUE!</v>
      </c>
      <c r="G13" s="3" t="e">
        <f>SUMIFS('[1]LED &amp; IDP'!$D12,' Exp Sum'!$S$4,'[1]LED &amp; IDP'!$A12,'[1]LED &amp; IDP'!$A$8,' Exp Sum'!$A$13)</f>
        <v>#VALUE!</v>
      </c>
      <c r="H13" s="3"/>
      <c r="I13" s="3" t="e">
        <f>SUMIFS('[1]LED &amp; IDP'!$D12,' Exp Sum'!$S$4,'[1]LED &amp; IDP'!$A12,'[1]LED &amp; IDP'!$A$8,' Exp Sum'!$A$13)</f>
        <v>#VALUE!</v>
      </c>
      <c r="J13" s="3" t="e">
        <f>SUMIFS('[1]LED &amp; IDP'!$D12,' Exp Sum'!$S$4,'[1]LED &amp; IDP'!$A12,'[1]LED &amp; IDP'!$A$8,' Exp Sum'!$A$13)</f>
        <v>#VALUE!</v>
      </c>
      <c r="K13" s="3" t="e">
        <f>SUMIFS('[1]LED &amp; IDP'!$D12,' Exp Sum'!$S$4,'[1]LED &amp; IDP'!$A12,'[1]LED &amp; IDP'!$A$8,' Exp Sum'!$A$13)</f>
        <v>#VALUE!</v>
      </c>
      <c r="L13" s="3" t="e">
        <f>SUMIFS('[1]LED &amp; IDP'!$D12,' Exp Sum'!$S$4,'[1]LED &amp; IDP'!$A12,'[1]LED &amp; IDP'!$A$8,' Exp Sum'!$A$13)</f>
        <v>#VALUE!</v>
      </c>
      <c r="M13" s="3" t="e">
        <f>SUMIFS('[1]LED &amp; IDP'!$D14,' Exp Sum'!M$4,'[1]LED &amp; IDP'!$A14,'[1]LED &amp; IDP'!$A$8,' Exp Sum'!$A$13)</f>
        <v>#VALUE!</v>
      </c>
      <c r="N13" s="3" t="e">
        <f>SUMIFS('[1]LED &amp; IDP'!$D12,' Exp Sum'!$S$4,'[1]LED &amp; IDP'!$A12,'[1]LED &amp; IDP'!$A$8,' Exp Sum'!$A$13)</f>
        <v>#VALUE!</v>
      </c>
      <c r="O13" s="3" t="e">
        <f>SUMIFS('[1]LED &amp; IDP'!$D12,' Exp Sum'!$S$4,'[1]LED &amp; IDP'!$A12,'[1]LED &amp; IDP'!$A$8,' Exp Sum'!$A$13)</f>
        <v>#VALUE!</v>
      </c>
      <c r="P13" s="3" t="e">
        <f>SUMIFS('[1]LED &amp; IDP'!$D24,' Exp Sum'!P$4,'[1]LED &amp; IDP'!$A24,'[1]LED &amp; IDP'!$A$8,' Exp Sum'!$A$13)</f>
        <v>#VALUE!</v>
      </c>
      <c r="Q13" s="3" t="e">
        <f>SUMIFS('[1]LED &amp; IDP'!$D12,' Exp Sum'!$S$4,'[1]LED &amp; IDP'!$A12,'[1]LED &amp; IDP'!$A$8,' Exp Sum'!$A$13)</f>
        <v>#VALUE!</v>
      </c>
      <c r="R13" s="3" t="e">
        <f>SUMIFS('[1]LED &amp; IDP'!$D12,' Exp Sum'!$S$4,'[1]LED &amp; IDP'!$A12,'[1]LED &amp; IDP'!$A$8,' Exp Sum'!$A$13)</f>
        <v>#VALUE!</v>
      </c>
      <c r="S13" s="3" t="e">
        <f>SUMIFS('[1]LED &amp; IDP'!$D11,' Exp Sum'!$S$4,'[1]LED &amp; IDP'!$A11,'[1]LED &amp; IDP'!$A$8,' Exp Sum'!$A$13)</f>
        <v>#VALUE!</v>
      </c>
      <c r="T13" s="3" t="e">
        <f>SUMIFS('[1]LED &amp; IDP'!$D12,' Exp Sum'!$S$4,'[1]LED &amp; IDP'!$A12,'[1]LED &amp; IDP'!$A$8,' Exp Sum'!$A$13)</f>
        <v>#VALUE!</v>
      </c>
      <c r="U13" s="3"/>
      <c r="V13" s="14" t="e">
        <f t="shared" si="0"/>
        <v>#VALUE!</v>
      </c>
      <c r="W13" s="13"/>
      <c r="X13" s="14"/>
      <c r="Y13" s="13"/>
      <c r="Z13" s="13"/>
    </row>
    <row r="14" spans="1:26" x14ac:dyDescent="0.3">
      <c r="A14">
        <v>1006</v>
      </c>
      <c r="B14" t="s">
        <v>56</v>
      </c>
      <c r="E14" s="3" t="e">
        <f>SUMIFS([1]Cemetery!D12,' Exp Sum'!E$4,[1]Cemetery!#REF!,[1]Cemetery!$A$8,' Exp Sum'!$A$14)</f>
        <v>#VALUE!</v>
      </c>
      <c r="F14" s="3" t="e">
        <f>SUMIFS([1]Cemetery!D14,' Exp Sum'!F$4,[1]Cemetery!#REF!,[1]Cemetery!$A$8,' Exp Sum'!$A$14)</f>
        <v>#VALUE!</v>
      </c>
      <c r="G14" s="3"/>
      <c r="H14" s="3"/>
      <c r="I14" s="3" t="e">
        <f>SUMIFS([1]Cemetery!F14,' Exp Sum'!I$4,[1]Cemetery!#REF!,[1]Cemetery!$A$8,' Exp Sum'!$A$14)</f>
        <v>#VALUE!</v>
      </c>
      <c r="J14" s="3" t="e">
        <f>SUMIFS([1]Cemetery!G14,' Exp Sum'!J$4,[1]Cemetery!#REF!,[1]Cemetery!$A$8,' Exp Sum'!$A$14)</f>
        <v>#VALUE!</v>
      </c>
      <c r="K14" s="3" t="e">
        <f>SUMIFS([1]Cemetery!H14,' Exp Sum'!K$4,[1]Cemetery!#REF!,[1]Cemetery!$A$8,' Exp Sum'!$A$14)</f>
        <v>#VALUE!</v>
      </c>
      <c r="L14" s="3" t="e">
        <f>SUMIFS([1]Cemetery!I14,' Exp Sum'!L$4,[1]Cemetery!#REF!,[1]Cemetery!$A$8,' Exp Sum'!$A$14)</f>
        <v>#VALUE!</v>
      </c>
      <c r="M14" s="3" t="e">
        <f>SUMIFS([1]Cemetery!J14,' Exp Sum'!M$4,[1]Cemetery!#REF!,[1]Cemetery!$A$8,' Exp Sum'!$A$14)</f>
        <v>#VALUE!</v>
      </c>
      <c r="N14" s="3" t="e">
        <f>SUMIFS([1]Cemetery!K14,' Exp Sum'!N$4,[1]Cemetery!#REF!,[1]Cemetery!$A$8,' Exp Sum'!$A$14)</f>
        <v>#VALUE!</v>
      </c>
      <c r="O14" s="3" t="e">
        <f>SUMIFS([1]Cemetery!D12,' Exp Sum'!O4,[1]Cemetery!#REF!,[1]Cemetery!C8,' Exp Sum'!C14)</f>
        <v>#VALUE!</v>
      </c>
      <c r="P14" s="3" t="e">
        <f>SUMIFS([1]Cemetery!$D12,' Exp Sum'!P$4,[1]Cemetery!A12,[1]Cemetery!A8,' Exp Sum'!$A$14)</f>
        <v>#VALUE!</v>
      </c>
      <c r="Q14" s="3" t="e">
        <f>SUMIFS([1]Cemetery!N14,' Exp Sum'!Q$4,[1]Cemetery!#REF!,[1]Cemetery!$A$8,' Exp Sum'!$A$14)</f>
        <v>#VALUE!</v>
      </c>
      <c r="R14" s="3" t="e">
        <f>SUMIFS([1]Cemetery!O14,' Exp Sum'!R$4,[1]Cemetery!#REF!,[1]Cemetery!$A$8,' Exp Sum'!$A$14)</f>
        <v>#VALUE!</v>
      </c>
      <c r="S14" s="3" t="e">
        <f>SUMIFS([1]Cemetery!P14,' Exp Sum'!S$4,[1]Cemetery!#REF!,[1]Cemetery!$A$8,' Exp Sum'!$A$14)</f>
        <v>#VALUE!</v>
      </c>
      <c r="T14" s="3" t="e">
        <f>SUMIFS([1]Cemetery!Q14,' Exp Sum'!T$4,[1]Cemetery!#REF!,[1]Cemetery!$A$8,' Exp Sum'!$A$14)</f>
        <v>#VALUE!</v>
      </c>
      <c r="U14" s="3" t="e">
        <f>SUMIFS([1]Cemetery!R14,' Exp Sum'!U$4,[1]Cemetery!#REF!,[1]Cemetery!$A$8,' Exp Sum'!$A$14)</f>
        <v>#VALUE!</v>
      </c>
      <c r="V14" s="14" t="e">
        <f t="shared" si="0"/>
        <v>#VALUE!</v>
      </c>
      <c r="W14" s="13"/>
      <c r="X14" s="14"/>
      <c r="Y14" s="13"/>
      <c r="Z14" s="13"/>
    </row>
    <row r="15" spans="1:26" x14ac:dyDescent="0.3">
      <c r="A15">
        <v>1007</v>
      </c>
      <c r="B15" t="s">
        <v>57</v>
      </c>
      <c r="E15" s="3" t="e">
        <f>SUMIFS([1]Libraries!$D11,' Exp Sum'!E$4,[1]Libraries!$A11,[1]Libraries!$A$8,' Exp Sum'!$A$15)</f>
        <v>#VALUE!</v>
      </c>
      <c r="F15" s="3" t="e">
        <f>SUMIFS([1]Libraries!$D11,' Exp Sum'!F$4,[1]Libraries!$A11,[1]Libraries!$A$8,' Exp Sum'!$A$15)</f>
        <v>#VALUE!</v>
      </c>
      <c r="G15" s="3" t="e">
        <f>SUMIFS([1]Libraries!$D11,' Exp Sum'!G$4,[1]Libraries!$A11,[1]Libraries!$A$8,' Exp Sum'!$A$15)</f>
        <v>#VALUE!</v>
      </c>
      <c r="H15" s="3"/>
      <c r="I15" s="3" t="e">
        <f>SUMIFS([1]Libraries!$D11,' Exp Sum'!I$4,[1]Libraries!$A11,[1]Libraries!$A$8,' Exp Sum'!$A$15)</f>
        <v>#VALUE!</v>
      </c>
      <c r="J15" s="3" t="e">
        <f>SUMIFS([1]Libraries!$D11,' Exp Sum'!J$4,[1]Libraries!$A11,[1]Libraries!$A$8,' Exp Sum'!$A$15)</f>
        <v>#VALUE!</v>
      </c>
      <c r="K15" s="3" t="e">
        <f>SUMIFS([1]Libraries!$D11,' Exp Sum'!K$4,[1]Libraries!$A11,[1]Libraries!$A$8,' Exp Sum'!$A$15)</f>
        <v>#VALUE!</v>
      </c>
      <c r="L15" s="3" t="e">
        <f>SUMIFS([1]Libraries!$D11,' Exp Sum'!L$4,[1]Libraries!$A11,[1]Libraries!$A$8,' Exp Sum'!$A$15)</f>
        <v>#VALUE!</v>
      </c>
      <c r="M15" s="3" t="e">
        <f>SUMIFS([1]Libraries!$D16,' Exp Sum'!M$4,[1]Libraries!$A16,[1]Libraries!$A$8,' Exp Sum'!$A$15)</f>
        <v>#VALUE!</v>
      </c>
      <c r="N15" s="3" t="e">
        <f>SUMIFS([1]Libraries!$D11,' Exp Sum'!N$4,[1]Libraries!$A11,[1]Libraries!$A$8,' Exp Sum'!$A$15)</f>
        <v>#VALUE!</v>
      </c>
      <c r="O15" s="3" t="e">
        <f>SUMIFS([1]Libraries!$D27,' Exp Sum'!O$4,[1]Libraries!$A27,[1]Libraries!$A$8,' Exp Sum'!$A$15)</f>
        <v>#VALUE!</v>
      </c>
      <c r="P15" s="3" t="e">
        <f>SUMIFS([1]Libraries!$D30,' Exp Sum'!P$4,[1]Libraries!$A30,[1]Libraries!$A$8,' Exp Sum'!$A$15)</f>
        <v>#VALUE!</v>
      </c>
      <c r="Q15" s="3" t="e">
        <f>SUMIFS([1]Libraries!$D11,' Exp Sum'!Q$4,[1]Libraries!$A11,[1]Libraries!$A$8,' Exp Sum'!$A$15)</f>
        <v>#VALUE!</v>
      </c>
      <c r="R15" s="3" t="e">
        <f>SUMIFS([1]Libraries!$D11,' Exp Sum'!R$4,[1]Libraries!$A11,[1]Libraries!$A$8,' Exp Sum'!$A$15)</f>
        <v>#VALUE!</v>
      </c>
      <c r="S15" s="3" t="e">
        <f>SUMIFS([1]Libraries!$D11,' Exp Sum'!S$4,[1]Libraries!$A11,[1]Libraries!$A$8,' Exp Sum'!$A$15)</f>
        <v>#VALUE!</v>
      </c>
      <c r="T15" s="3" t="e">
        <f>SUMIFS([1]Libraries!$D11,' Exp Sum'!T$4,[1]Libraries!$A11,[1]Libraries!$A$8,' Exp Sum'!$A$15)</f>
        <v>#VALUE!</v>
      </c>
      <c r="U15" s="3"/>
      <c r="V15" s="14" t="e">
        <f t="shared" si="0"/>
        <v>#VALUE!</v>
      </c>
      <c r="W15" s="13"/>
      <c r="X15" s="14"/>
      <c r="Y15" s="13"/>
      <c r="Z15" s="13"/>
    </row>
    <row r="16" spans="1:26" x14ac:dyDescent="0.3">
      <c r="A16">
        <v>1008</v>
      </c>
      <c r="B16" t="s">
        <v>58</v>
      </c>
      <c r="E16" s="3" t="e">
        <f>SUMIFS('[1]Thusong Cent'!$D11,' Exp Sum'!E$4,'[1]Thusong Cent'!$A11,'[1]Thusong Cent'!$A$8,' Exp Sum'!$A$16)</f>
        <v>#VALUE!</v>
      </c>
      <c r="F16" s="3" t="e">
        <f>SUMIFS('[1]Thusong Cent'!$D11,' Exp Sum'!F$4,'[1]Thusong Cent'!$A11,'[1]Thusong Cent'!$A$8,' Exp Sum'!$A$16)</f>
        <v>#VALUE!</v>
      </c>
      <c r="G16" s="3" t="e">
        <f>SUMIFS('[1]Thusong Cent'!$D11,' Exp Sum'!G$4,'[1]Thusong Cent'!$A11,'[1]Thusong Cent'!$A$8,' Exp Sum'!$A$16)</f>
        <v>#VALUE!</v>
      </c>
      <c r="H16" s="3"/>
      <c r="I16" s="3" t="e">
        <f>SUMIFS('[1]Thusong Cent'!$D11,' Exp Sum'!I$4,'[1]Thusong Cent'!$A11,'[1]Thusong Cent'!$A$8,' Exp Sum'!$A$16)</f>
        <v>#VALUE!</v>
      </c>
      <c r="J16" s="3" t="e">
        <f>SUMIFS('[1]Thusong Cent'!$D11,' Exp Sum'!J$4,'[1]Thusong Cent'!$A11,'[1]Thusong Cent'!$A$8,' Exp Sum'!$A$16)</f>
        <v>#VALUE!</v>
      </c>
      <c r="K16" s="3" t="e">
        <f>SUMIFS('[1]Thusong Cent'!$D11,' Exp Sum'!K$4,'[1]Thusong Cent'!$A11,'[1]Thusong Cent'!$A$8,' Exp Sum'!$A$16)</f>
        <v>#VALUE!</v>
      </c>
      <c r="L16" s="3" t="e">
        <f>SUMIFS('[1]Thusong Cent'!$D11,' Exp Sum'!L$4,'[1]Thusong Cent'!$A11,'[1]Thusong Cent'!$A$8,' Exp Sum'!$A$16)</f>
        <v>#VALUE!</v>
      </c>
      <c r="M16" s="3" t="e">
        <f>SUMIFS('[1]Thusong Cent'!$D16,' Exp Sum'!M$4,'[1]Thusong Cent'!$A16,'[1]Thusong Cent'!$A$8,' Exp Sum'!$A$16)</f>
        <v>#VALUE!</v>
      </c>
      <c r="N16" s="3" t="e">
        <f>SUMIFS('[1]Thusong Cent'!$D11,' Exp Sum'!N$4,'[1]Thusong Cent'!$A11,'[1]Thusong Cent'!$A$8,' Exp Sum'!$A$16)</f>
        <v>#VALUE!</v>
      </c>
      <c r="O16" s="3" t="e">
        <f>SUMIFS('[1]Thusong Cent'!D25,' Exp Sum'!O$4,'[1]Thusong Cent'!#REF!,'[1]Thusong Cent'!$A$8,' Exp Sum'!$A$16)</f>
        <v>#VALUE!</v>
      </c>
      <c r="P16" s="3" t="e">
        <f>SUMIFS('[1]Thusong Cent'!$D22,' Exp Sum'!P$4,'[1]Thusong Cent'!$A22,'[1]Thusong Cent'!$A$8,' Exp Sum'!$A$16)</f>
        <v>#VALUE!</v>
      </c>
      <c r="Q16" s="3" t="e">
        <f>SUMIFS('[1]Thusong Cent'!$D11,' Exp Sum'!Q$4,'[1]Thusong Cent'!$A11,'[1]Thusong Cent'!$A$8,' Exp Sum'!$A$16)</f>
        <v>#VALUE!</v>
      </c>
      <c r="R16" s="3" t="e">
        <f>SUMIFS('[1]Thusong Cent'!$D11,' Exp Sum'!R$4,'[1]Thusong Cent'!$A11,'[1]Thusong Cent'!$A$8,' Exp Sum'!$A$16)</f>
        <v>#VALUE!</v>
      </c>
      <c r="S16" s="3" t="e">
        <f>SUMIFS('[1]Thusong Cent'!$D11,' Exp Sum'!S$4,'[1]Thusong Cent'!$A11,'[1]Thusong Cent'!$A$8,' Exp Sum'!$A$16)</f>
        <v>#VALUE!</v>
      </c>
      <c r="T16" s="3" t="e">
        <f>SUMIFS('[1]Thusong Cent'!$D11,' Exp Sum'!T$4,'[1]Thusong Cent'!$A11,'[1]Thusong Cent'!$A$8,' Exp Sum'!$A$16)</f>
        <v>#VALUE!</v>
      </c>
      <c r="U16" s="3"/>
      <c r="V16" s="14" t="e">
        <f t="shared" si="0"/>
        <v>#VALUE!</v>
      </c>
      <c r="W16" s="13"/>
      <c r="X16" s="14"/>
      <c r="Y16" s="13"/>
      <c r="Z16" s="13"/>
    </row>
    <row r="17" spans="1:26" x14ac:dyDescent="0.3">
      <c r="A17">
        <v>1009</v>
      </c>
      <c r="B17" t="s">
        <v>59</v>
      </c>
      <c r="E17" s="3" t="e">
        <f>SUMIFS('[1]Civil Defence'!$D11,' Exp Sum'!E$4,'[1]Civil Defence'!$A11,'[1]Civil Defence'!$A$8,' Exp Sum'!$A$17)</f>
        <v>#VALUE!</v>
      </c>
      <c r="F17" s="3" t="e">
        <f>SUMIFS('[1]Civil Defence'!$D11,' Exp Sum'!F$4,'[1]Civil Defence'!$A11,'[1]Civil Defence'!$A$8,' Exp Sum'!$A$17)</f>
        <v>#VALUE!</v>
      </c>
      <c r="G17" s="3" t="e">
        <f>SUMIFS('[1]Civil Defence'!$D11,' Exp Sum'!G$4,'[1]Civil Defence'!$A11,'[1]Civil Defence'!$A$8,' Exp Sum'!$A$17)</f>
        <v>#VALUE!</v>
      </c>
      <c r="H17" s="3"/>
      <c r="I17" s="3" t="e">
        <f>SUMIFS('[1]Civil Defence'!$D11,' Exp Sum'!I$4,'[1]Civil Defence'!$A11,'[1]Civil Defence'!$A$8,' Exp Sum'!$A$17)</f>
        <v>#VALUE!</v>
      </c>
      <c r="J17" s="3" t="e">
        <f>SUMIFS('[1]Civil Defence'!$D11,' Exp Sum'!J$4,'[1]Civil Defence'!$A11,'[1]Civil Defence'!$A$8,' Exp Sum'!$A$17)</f>
        <v>#VALUE!</v>
      </c>
      <c r="K17" s="3" t="e">
        <f>SUMIFS('[1]Civil Defence'!$D11,' Exp Sum'!K$4,'[1]Civil Defence'!$A11,'[1]Civil Defence'!$A$8,' Exp Sum'!$A$17)</f>
        <v>#VALUE!</v>
      </c>
      <c r="L17" s="3" t="e">
        <f>SUMIFS('[1]Civil Defence'!$D11,' Exp Sum'!L$4,'[1]Civil Defence'!$A11,'[1]Civil Defence'!$A$8,' Exp Sum'!$A$17)</f>
        <v>#VALUE!</v>
      </c>
      <c r="M17" s="3" t="e">
        <f>SUMIFS('[1]Civil Defence'!$D11,' Exp Sum'!M$4,'[1]Civil Defence'!$A11,'[1]Civil Defence'!$A$8,' Exp Sum'!$A$17)</f>
        <v>#VALUE!</v>
      </c>
      <c r="N17" s="3" t="e">
        <f>SUMIFS('[1]Civil Defence'!$D11,' Exp Sum'!N$4,'[1]Civil Defence'!$A11,'[1]Civil Defence'!$A$8,' Exp Sum'!$A$17)</f>
        <v>#VALUE!</v>
      </c>
      <c r="O17" s="3" t="e">
        <f>SUMIFS('[1]Civil Defence'!$D11,' Exp Sum'!O$4,'[1]Civil Defence'!$A11,'[1]Civil Defence'!$A$8,' Exp Sum'!$A$17)</f>
        <v>#VALUE!</v>
      </c>
      <c r="P17" s="3" t="e">
        <f>SUMIFS('[1]Civil Defence'!$D20,' Exp Sum'!P$4,'[1]Civil Defence'!$A20,'[1]Civil Defence'!$A$8,' Exp Sum'!$A$17)</f>
        <v>#VALUE!</v>
      </c>
      <c r="Q17" s="3" t="e">
        <f>SUMIFS('[1]Civil Defence'!$D11,' Exp Sum'!Q$4,'[1]Civil Defence'!$A11,'[1]Civil Defence'!$A$8,' Exp Sum'!$A$17)</f>
        <v>#VALUE!</v>
      </c>
      <c r="R17" s="3" t="e">
        <f>SUMIFS('[1]Civil Defence'!$D11,' Exp Sum'!R$4,'[1]Civil Defence'!$A11,'[1]Civil Defence'!$A$8,' Exp Sum'!$A$17)</f>
        <v>#VALUE!</v>
      </c>
      <c r="S17" s="3" t="e">
        <f>SUMIFS('[1]Civil Defence'!$D11,' Exp Sum'!S$4,'[1]Civil Defence'!$A11,'[1]Civil Defence'!$A$8,' Exp Sum'!$A$17)</f>
        <v>#VALUE!</v>
      </c>
      <c r="T17" s="3" t="e">
        <f>SUMIFS('[1]Civil Defence'!$D11,' Exp Sum'!T$4,'[1]Civil Defence'!$A11,'[1]Civil Defence'!$A$8,' Exp Sum'!$A$17)</f>
        <v>#VALUE!</v>
      </c>
      <c r="U17" s="3"/>
      <c r="V17" s="3" t="e">
        <f t="shared" si="0"/>
        <v>#VALUE!</v>
      </c>
      <c r="W17" s="13"/>
      <c r="X17" s="14"/>
      <c r="Y17" s="13"/>
      <c r="Z17" s="13"/>
    </row>
    <row r="18" spans="1:26" x14ac:dyDescent="0.3">
      <c r="A18" s="15" t="s">
        <v>60</v>
      </c>
      <c r="B18" t="s">
        <v>61</v>
      </c>
      <c r="E18" s="3"/>
      <c r="F18" s="3"/>
      <c r="G18" s="3"/>
      <c r="H18" s="3"/>
      <c r="I18" s="3"/>
      <c r="J18" s="3"/>
      <c r="K18" s="3"/>
      <c r="L18" s="3"/>
      <c r="M18" s="3"/>
      <c r="N18" s="3">
        <v>14500</v>
      </c>
      <c r="O18" s="3"/>
      <c r="P18" s="3"/>
      <c r="Q18" s="3"/>
      <c r="R18" s="3"/>
      <c r="S18" s="3"/>
      <c r="T18" s="3" t="e">
        <f>SUMIFS('[1]Civil Def R&amp;M'!D11,' Exp Sum'!T4,'[1]Civil Def R&amp;M'!A11,'[1]Civil Def R&amp;M'!A8,' Exp Sum'!A18)</f>
        <v>#VALUE!</v>
      </c>
      <c r="U18" s="3"/>
      <c r="V18" s="3" t="e">
        <f t="shared" si="0"/>
        <v>#VALUE!</v>
      </c>
      <c r="W18" s="13"/>
      <c r="X18" s="14"/>
      <c r="Y18" s="13"/>
      <c r="Z18" s="13"/>
    </row>
    <row r="19" spans="1:26" x14ac:dyDescent="0.3">
      <c r="A19">
        <v>1010</v>
      </c>
      <c r="B19" t="s">
        <v>62</v>
      </c>
      <c r="E19" s="3" t="e">
        <f>SUMIFS([1]CDW!$D12,' Exp Sum'!E$4,[1]CDW!$A12,[1]CDW!$A$8,' Exp Sum'!$A$19)</f>
        <v>#VALUE!</v>
      </c>
      <c r="F19" s="3" t="e">
        <f>SUMIFS([1]CDW!$D12,' Exp Sum'!F$4,[1]CDW!$A12,[1]CDW!$A$8,' Exp Sum'!$A$19)</f>
        <v>#VALUE!</v>
      </c>
      <c r="G19" s="3" t="e">
        <f>SUMIFS([1]CDW!$D12,' Exp Sum'!G$4,[1]CDW!$A12,[1]CDW!$A$8,' Exp Sum'!$A$19)</f>
        <v>#VALUE!</v>
      </c>
      <c r="H19" s="3"/>
      <c r="I19" s="3" t="e">
        <f>SUMIFS([1]CDW!$D12,' Exp Sum'!I$4,[1]CDW!$A12,[1]CDW!$A$8,' Exp Sum'!$A$19)</f>
        <v>#VALUE!</v>
      </c>
      <c r="J19" s="3" t="e">
        <f>SUMIFS([1]CDW!$D12,' Exp Sum'!J$4,[1]CDW!$A12,[1]CDW!$A$8,' Exp Sum'!$A$19)</f>
        <v>#VALUE!</v>
      </c>
      <c r="K19" s="3" t="e">
        <f>SUMIFS([1]CDW!$D12,' Exp Sum'!K$4,[1]CDW!$A12,[1]CDW!$A$8,' Exp Sum'!$A$19)</f>
        <v>#VALUE!</v>
      </c>
      <c r="L19" s="3" t="e">
        <f>SUMIFS([1]CDW!$D12,' Exp Sum'!L$4,[1]CDW!$A12,[1]CDW!$A$8,' Exp Sum'!$A$19)</f>
        <v>#VALUE!</v>
      </c>
      <c r="M19" s="3" t="e">
        <f>SUMIFS([1]CDW!$D12,' Exp Sum'!M$4,[1]CDW!$A12,[1]CDW!$A$8,' Exp Sum'!$A$19)</f>
        <v>#VALUE!</v>
      </c>
      <c r="N19" s="3" t="e">
        <f>SUMIFS([1]CDW!$D12,' Exp Sum'!N$4,[1]CDW!$A12,[1]CDW!$A$8,' Exp Sum'!$A$19)</f>
        <v>#VALUE!</v>
      </c>
      <c r="O19" s="3" t="e">
        <f>SUMIFS([1]CDW!$D12,' Exp Sum'!O$4,[1]CDW!$A12,[1]CDW!$A$8,' Exp Sum'!$A$19)</f>
        <v>#VALUE!</v>
      </c>
      <c r="P19" s="3" t="e">
        <f>SUMIFS([1]CDW!$D12,' Exp Sum'!P$4,[1]CDW!$A12,[1]CDW!$A$8,' Exp Sum'!$A$19)</f>
        <v>#VALUE!</v>
      </c>
      <c r="Q19" s="3" t="e">
        <f>SUMIFS([1]CDW!$D12,' Exp Sum'!Q$4,[1]CDW!$A12,[1]CDW!$A$8,' Exp Sum'!$A$19)</f>
        <v>#VALUE!</v>
      </c>
      <c r="R19" s="3" t="e">
        <f>SUMIFS([1]CDW!$D12,' Exp Sum'!R$4,[1]CDW!$A12,[1]CDW!$A$8,' Exp Sum'!$A$19)</f>
        <v>#VALUE!</v>
      </c>
      <c r="S19" s="3" t="e">
        <f>SUMIFS([1]CDW!$D12,' Exp Sum'!S$4,[1]CDW!$A12,[1]CDW!$A$8,' Exp Sum'!$A$19)</f>
        <v>#VALUE!</v>
      </c>
      <c r="T19" s="3" t="e">
        <f>SUMIFS([1]CDW!$D12,' Exp Sum'!T$4,[1]CDW!$A12,[1]CDW!$A$8,' Exp Sum'!$A$19)</f>
        <v>#VALUE!</v>
      </c>
      <c r="U19" s="3"/>
      <c r="V19" s="3" t="e">
        <f t="shared" si="0"/>
        <v>#VALUE!</v>
      </c>
      <c r="W19" s="13"/>
      <c r="X19" s="14"/>
      <c r="Y19" s="13"/>
      <c r="Z19" s="13"/>
    </row>
    <row r="20" spans="1:26" x14ac:dyDescent="0.3">
      <c r="A20">
        <v>1011</v>
      </c>
      <c r="B20" t="s">
        <v>63</v>
      </c>
      <c r="E20" s="3" t="e">
        <f>SUMIFS('[1]Pub. Safe Traf.'!$D11,' Exp Sum'!E$4,'[1]Pub. Safe Traf.'!$A11,'[1]Pub. Safe Traf.'!$A$8,' Exp Sum'!$A$20)</f>
        <v>#VALUE!</v>
      </c>
      <c r="F20" s="3" t="e">
        <f>SUMIFS('[1]Pub. Safe Traf.'!$D11,' Exp Sum'!F$4,'[1]Pub. Safe Traf.'!$A11,'[1]Pub. Safe Traf.'!$A$8,' Exp Sum'!$A$20)</f>
        <v>#VALUE!</v>
      </c>
      <c r="G20" s="3" t="e">
        <f>SUMIFS('[1]Pub. Safe Traf.'!$D11,' Exp Sum'!G$4,'[1]Pub. Safe Traf.'!$A11,'[1]Pub. Safe Traf.'!$A$8,' Exp Sum'!$A$20)</f>
        <v>#VALUE!</v>
      </c>
      <c r="H20" s="3"/>
      <c r="I20" s="3" t="e">
        <f>SUMIFS('[1]Pub. Safe Traf.'!$D11,' Exp Sum'!I$4,'[1]Pub. Safe Traf.'!$A11,'[1]Pub. Safe Traf.'!$A$8,' Exp Sum'!$A$20)</f>
        <v>#VALUE!</v>
      </c>
      <c r="J20" s="3" t="e">
        <f>SUMIFS('[1]Pub. Safe Traf.'!$D17,' Exp Sum'!J$4,'[1]Pub. Safe Traf.'!$A17,'[1]Pub. Safe Traf.'!$A$8,' Exp Sum'!$A$20)</f>
        <v>#VALUE!</v>
      </c>
      <c r="K20" s="3" t="e">
        <f>SUMIFS('[1]Pub. Safe Traf.'!$D11,' Exp Sum'!K$4,'[1]Pub. Safe Traf.'!$A11,'[1]Pub. Safe Traf.'!$A$8,' Exp Sum'!$A$20)</f>
        <v>#VALUE!</v>
      </c>
      <c r="L20" s="3" t="e">
        <f>SUMIFS('[1]Pub. Safe Traf.'!$D11,' Exp Sum'!L$4,'[1]Pub. Safe Traf.'!$A11,'[1]Pub. Safe Traf.'!$A$8,' Exp Sum'!$A$20)</f>
        <v>#VALUE!</v>
      </c>
      <c r="M20" s="3" t="e">
        <f>SUMIFS('[1]Pub. Safe Traf.'!$D23,' Exp Sum'!M$4,'[1]Pub. Safe Traf.'!$A23,'[1]Pub. Safe Traf.'!$A$8,' Exp Sum'!$A$20)</f>
        <v>#VALUE!</v>
      </c>
      <c r="N20" s="3" t="e">
        <f>SUMIFS('[1]Pub. Safe Traf.'!$D11,' Exp Sum'!N$4,'[1]Pub. Safe Traf.'!$A11,'[1]Pub. Safe Traf.'!$A$8,' Exp Sum'!$A$20)</f>
        <v>#VALUE!</v>
      </c>
      <c r="O20" s="3" t="e">
        <f>SUMIFS('[1]Pub. Safe Traf.'!$D11,' Exp Sum'!O$4,'[1]Pub. Safe Traf.'!$A11,'[1]Pub. Safe Traf.'!$A$8,' Exp Sum'!$A$20)</f>
        <v>#VALUE!</v>
      </c>
      <c r="P20" s="3" t="e">
        <f>SUMIFS('[1]Pub. Safe Traf.'!$D35,' Exp Sum'!P$4,'[1]Pub. Safe Traf.'!$A35,'[1]Pub. Safe Traf.'!$A$8,' Exp Sum'!$A$20)</f>
        <v>#VALUE!</v>
      </c>
      <c r="Q20" s="3" t="e">
        <f>SUMIFS('[1]Pub. Safe Traf.'!$D11,' Exp Sum'!Q$4,'[1]Pub. Safe Traf.'!$A11,'[1]Pub. Safe Traf.'!$A$8,' Exp Sum'!$A$20)</f>
        <v>#VALUE!</v>
      </c>
      <c r="R20" s="3" t="e">
        <f>SUMIFS('[1]Pub. Safe Traf.'!$D11,' Exp Sum'!R$4,'[1]Pub. Safe Traf.'!$A11,'[1]Pub. Safe Traf.'!$A$8,' Exp Sum'!$A$20)</f>
        <v>#VALUE!</v>
      </c>
      <c r="S20" s="3" t="e">
        <f>SUMIFS('[1]Pub. Safe Traf.'!$D14,' Exp Sum'!S$4,'[1]Pub. Safe Traf.'!$A14,'[1]Pub. Safe Traf.'!$A$8,' Exp Sum'!$A$20)</f>
        <v>#VALUE!</v>
      </c>
      <c r="T20" s="3" t="e">
        <f>SUMIFS('[1]Pub. Safe Traf.'!$D11,' Exp Sum'!T$4,'[1]Pub. Safe Traf.'!$A11,'[1]Pub. Safe Traf.'!$A$8,' Exp Sum'!$A$20)</f>
        <v>#VALUE!</v>
      </c>
      <c r="U20" s="3"/>
      <c r="V20" s="3" t="e">
        <f t="shared" si="0"/>
        <v>#VALUE!</v>
      </c>
      <c r="W20" s="13"/>
      <c r="X20" s="14"/>
      <c r="Y20" s="13"/>
      <c r="Z20" s="13"/>
    </row>
    <row r="21" spans="1:26" x14ac:dyDescent="0.3">
      <c r="A21" s="15" t="s">
        <v>64</v>
      </c>
      <c r="B21" t="s">
        <v>65</v>
      </c>
      <c r="E21" s="3"/>
      <c r="F21" s="3"/>
      <c r="G21" s="3"/>
      <c r="H21" s="3"/>
      <c r="I21" s="3"/>
      <c r="J21" s="3"/>
      <c r="K21" s="3"/>
      <c r="L21" s="3"/>
      <c r="M21" s="3"/>
      <c r="N21" s="3" t="e">
        <f>SUMIFS('[1]Traf. R&amp;M'!D14,' Exp Sum'!N4,'[1]Traf. R&amp;M'!A14,'[1]Traf. R&amp;M'!A8,' Exp Sum'!A21)</f>
        <v>#VALUE!</v>
      </c>
      <c r="O21" s="3"/>
      <c r="P21" s="3"/>
      <c r="Q21" s="3"/>
      <c r="R21" s="3"/>
      <c r="S21" s="3"/>
      <c r="T21" s="3" t="e">
        <f>SUMIFS('[1]Traf. R&amp;M'!D11,' Exp Sum'!T4,'[1]Traf. R&amp;M'!A11,'[1]Traf. R&amp;M'!A8,' Exp Sum'!A21)</f>
        <v>#VALUE!</v>
      </c>
      <c r="U21" s="3"/>
      <c r="V21" s="3" t="e">
        <f t="shared" si="0"/>
        <v>#VALUE!</v>
      </c>
      <c r="W21" s="13"/>
      <c r="X21" s="14"/>
      <c r="Y21" s="13"/>
      <c r="Z21" s="13"/>
    </row>
    <row r="22" spans="1:26" x14ac:dyDescent="0.3">
      <c r="A22">
        <v>1012</v>
      </c>
      <c r="B22" t="s">
        <v>66</v>
      </c>
      <c r="E22" s="3"/>
      <c r="F22" s="3"/>
      <c r="G22" s="3"/>
      <c r="H22" s="3"/>
      <c r="I22" s="3"/>
      <c r="J22" s="3"/>
      <c r="K22" s="3"/>
      <c r="L22" s="3"/>
      <c r="M22" s="3" t="e">
        <f>SUMIFS([1]EPWP!$D9,' Exp Sum'!M$4,[1]EPWP!$A9,[1]EPWP!$A$6,' Exp Sum'!$A$22)</f>
        <v>#VALUE!</v>
      </c>
      <c r="N22" s="3" t="e">
        <f>SUMIFS([1]EPWP!$D9,' Exp Sum'!N$4,[1]EPWP!$A9,[1]EPWP!$A$6,' Exp Sum'!$A$22)</f>
        <v>#VALUE!</v>
      </c>
      <c r="O22" s="3" t="e">
        <f>SUMIFS([1]EPWP!$D9,' Exp Sum'!O$4,[1]EPWP!$A9,[1]EPWP!$A$6,' Exp Sum'!$A$22)</f>
        <v>#VALUE!</v>
      </c>
      <c r="P22" s="3" t="e">
        <f>SUMIFS([1]EPWP!$D12,' Exp Sum'!P$4,[1]EPWP!$A12,[1]EPWP!$A$6,' Exp Sum'!$A$22)</f>
        <v>#VALUE!</v>
      </c>
      <c r="Q22" s="3" t="e">
        <f>SUMIFS([1]EPWP!$D9,' Exp Sum'!Q$4,[1]EPWP!$A9,[1]EPWP!$A$6,' Exp Sum'!$A$22)</f>
        <v>#VALUE!</v>
      </c>
      <c r="R22" s="3" t="e">
        <f>SUMIFS([1]EPWP!$D9,' Exp Sum'!R$4,[1]EPWP!$A9,[1]EPWP!$A$6,' Exp Sum'!$A$22)</f>
        <v>#VALUE!</v>
      </c>
      <c r="S22" s="3" t="e">
        <f>SUMIFS([1]EPWP!$D9,' Exp Sum'!S$4,[1]EPWP!$A9,[1]EPWP!$A$6,' Exp Sum'!$A$22)</f>
        <v>#VALUE!</v>
      </c>
      <c r="T22" s="3" t="e">
        <f>SUMIFS([1]EPWP!$D9,' Exp Sum'!T$4,[1]EPWP!$A9,[1]EPWP!$A$6,' Exp Sum'!$A$22)</f>
        <v>#VALUE!</v>
      </c>
      <c r="U22" s="3"/>
      <c r="V22" s="3" t="e">
        <f t="shared" si="0"/>
        <v>#VALUE!</v>
      </c>
      <c r="W22" s="13"/>
      <c r="X22" s="14"/>
      <c r="Y22" s="13"/>
      <c r="Z22" s="13"/>
    </row>
    <row r="23" spans="1:26" x14ac:dyDescent="0.3">
      <c r="A23">
        <v>1013</v>
      </c>
      <c r="B23" t="s">
        <v>67</v>
      </c>
      <c r="E23" s="3" t="e">
        <f>SUMIFS([1]Sport!$D48,' Exp Sum'!E$4,[1]Sport!$A48,[1]Sport!$A$6,' Exp Sum'!$A$23)</f>
        <v>#VALUE!</v>
      </c>
      <c r="F23" s="3" t="e">
        <f>SUMIFS([1]Sport!$D48,' Exp Sum'!F$4,[1]Sport!$A48,[1]Sport!$A$6,' Exp Sum'!$A$23)</f>
        <v>#VALUE!</v>
      </c>
      <c r="G23" s="3"/>
      <c r="H23" s="3"/>
      <c r="I23" s="3" t="e">
        <f>SUMIFS([1]Sport!$D48,' Exp Sum'!I$4,[1]Sport!$A48,[1]Sport!$A$6,' Exp Sum'!$A$23)</f>
        <v>#VALUE!</v>
      </c>
      <c r="J23" s="3" t="e">
        <f>SUMIFS([1]Sport!$D48,' Exp Sum'!J$4,[1]Sport!$A48,[1]Sport!$A$6,' Exp Sum'!$A$23)</f>
        <v>#VALUE!</v>
      </c>
      <c r="K23" s="3" t="e">
        <f>SUMIFS([1]Sport!$D48,' Exp Sum'!K$4,[1]Sport!$A48,[1]Sport!$A$6,' Exp Sum'!$A$23)</f>
        <v>#VALUE!</v>
      </c>
      <c r="L23" s="3" t="e">
        <f>SUMIFS([1]Sport!$D48,' Exp Sum'!L$4,[1]Sport!$A48,[1]Sport!$A$6,' Exp Sum'!$A$23)</f>
        <v>#VALUE!</v>
      </c>
      <c r="M23" s="3" t="e">
        <f>SUMIFS([1]Sport!$D9,' Exp Sum'!M$4,[1]Sport!$A9,[1]Sport!$A$6,' Exp Sum'!$A$23)</f>
        <v>#VALUE!</v>
      </c>
      <c r="N23" s="3" t="e">
        <f>SUMIFS([1]Sport!$D9,' Exp Sum'!N$4,[1]Sport!$A9,[1]Sport!$A$6,' Exp Sum'!$A$23)</f>
        <v>#VALUE!</v>
      </c>
      <c r="O23" s="3" t="e">
        <f>SUMIFS([1]Sport!$D9,' Exp Sum'!O$4,[1]Sport!$A9,[1]Sport!$A$6,' Exp Sum'!$A$23)</f>
        <v>#VALUE!</v>
      </c>
      <c r="P23" s="3" t="e">
        <f>SUMIFS([1]Sport!$D56,' Exp Sum'!P$4,[1]Sport!$A56,[1]Sport!$A$6,' Exp Sum'!$A$23)</f>
        <v>#VALUE!</v>
      </c>
      <c r="Q23" s="3" t="e">
        <f>SUMIFS([1]Sport!$D9,' Exp Sum'!Q$4,[1]Sport!$A9,[1]Sport!$A$6,' Exp Sum'!$A$23)</f>
        <v>#VALUE!</v>
      </c>
      <c r="R23" s="3" t="e">
        <f>SUMIFS([1]Sport!$D9,' Exp Sum'!R$4,[1]Sport!$A9,[1]Sport!$A$6,' Exp Sum'!$A$23)</f>
        <v>#VALUE!</v>
      </c>
      <c r="S23" s="3" t="e">
        <f>SUMIFS([1]Sport!$D9,' Exp Sum'!S$4,[1]Sport!$A9,[1]Sport!$A$6,' Exp Sum'!$A$23)</f>
        <v>#VALUE!</v>
      </c>
      <c r="T23" s="3" t="e">
        <f>SUMIFS([1]Sport!$D9,' Exp Sum'!T$4,[1]Sport!$A9,[1]Sport!$A$6,' Exp Sum'!$A$23)</f>
        <v>#VALUE!</v>
      </c>
      <c r="U23" s="3"/>
      <c r="V23" s="3" t="e">
        <f t="shared" si="0"/>
        <v>#VALUE!</v>
      </c>
      <c r="W23" s="13"/>
      <c r="X23" s="14"/>
      <c r="Y23" s="13"/>
      <c r="Z23" s="13"/>
    </row>
    <row r="24" spans="1:26" x14ac:dyDescent="0.3">
      <c r="A24">
        <v>1014</v>
      </c>
      <c r="B24" t="s">
        <v>68</v>
      </c>
      <c r="E24" s="3" t="e">
        <f>SUMIFS('[1]Roads Operation Costs'!D11,' Exp Sum'!E$4,'[1]Roads Operation Costs'!#REF!,'[1]Roads Operation Costs'!$A$8,' Exp Sum'!$A$24)</f>
        <v>#VALUE!</v>
      </c>
      <c r="F24" s="3" t="e">
        <f>SUMIFS('[1]Roads Operation Costs'!E11,' Exp Sum'!F$4,'[1]Roads Operation Costs'!#REF!,'[1]Roads Operation Costs'!$A$8,' Exp Sum'!$A$24)</f>
        <v>#VALUE!</v>
      </c>
      <c r="G24" s="3" t="e">
        <f>SUMIFS('[1]Roads Operation Costs'!F11,' Exp Sum'!G$4,'[1]Roads Operation Costs'!#REF!,'[1]Roads Operation Costs'!$A$8,' Exp Sum'!$A$24)</f>
        <v>#VALUE!</v>
      </c>
      <c r="H24" s="3"/>
      <c r="I24" s="3" t="e">
        <f>SUMIFS('[1]Roads Operation Costs'!G11,' Exp Sum'!I$4,'[1]Roads Operation Costs'!#REF!,'[1]Roads Operation Costs'!$A$8,' Exp Sum'!$A$24)</f>
        <v>#VALUE!</v>
      </c>
      <c r="J24" s="3" t="e">
        <f>SUMIFS('[1]Roads Operation Costs'!$D12,' Exp Sum'!J$4,'[1]Roads Operation Costs'!$A12,'[1]Roads Operation Costs'!$A$8,' Exp Sum'!$A$24)</f>
        <v>#VALUE!</v>
      </c>
      <c r="K24" s="3" t="e">
        <f>SUMIFS('[1]Roads Operation Costs'!I11,' Exp Sum'!K$4,'[1]Roads Operation Costs'!#REF!,'[1]Roads Operation Costs'!$A$8,' Exp Sum'!$A$24)</f>
        <v>#VALUE!</v>
      </c>
      <c r="L24" s="3" t="e">
        <f>SUMIFS('[1]Roads Operation Costs'!D16,' Exp Sum'!L4,'[1]Roads Operation Costs'!A16,'[1]Roads Operation Costs'!A8,A24)</f>
        <v>#VALUE!</v>
      </c>
      <c r="M24" s="3" t="e">
        <f>SUMIFS('[1]Roads Operation Costs'!K11,' Exp Sum'!M$4,'[1]Roads Operation Costs'!#REF!,'[1]Roads Operation Costs'!$A$8,' Exp Sum'!$A$24)</f>
        <v>#VALUE!</v>
      </c>
      <c r="N24" s="3" t="e">
        <f>SUMIFS('[1]Roads Operation Costs'!L11,' Exp Sum'!N$4,'[1]Roads Operation Costs'!#REF!,'[1]Roads Operation Costs'!$A$8,' Exp Sum'!$A$24)</f>
        <v>#VALUE!</v>
      </c>
      <c r="O24" s="3" t="e">
        <f>SUMIFS('[1]Roads Operation Costs'!M11,' Exp Sum'!O$4,'[1]Roads Operation Costs'!#REF!,'[1]Roads Operation Costs'!$A$8,' Exp Sum'!$A$24)</f>
        <v>#VALUE!</v>
      </c>
      <c r="P24" s="3" t="e">
        <f>SUMIFS('[1]Roads Operation Costs'!$D28,' Exp Sum'!P$4,'[1]Roads Operation Costs'!$A28,'[1]Roads Operation Costs'!$A$8,' Exp Sum'!$A$24)</f>
        <v>#VALUE!</v>
      </c>
      <c r="Q24" s="3" t="e">
        <f>SUMIFS('[1]Roads Operation Costs'!O11,' Exp Sum'!Q$4,'[1]Roads Operation Costs'!#REF!,'[1]Roads Operation Costs'!$A$8,' Exp Sum'!$A$24)</f>
        <v>#VALUE!</v>
      </c>
      <c r="R24" s="3" t="e">
        <f>SUMIFS('[1]Roads Operation Costs'!P11,' Exp Sum'!R$4,'[1]Roads Operation Costs'!#REF!,'[1]Roads Operation Costs'!$A$8,' Exp Sum'!$A$24)</f>
        <v>#VALUE!</v>
      </c>
      <c r="S24" s="3" t="e">
        <f>SUMIFS('[1]Roads Operation Costs'!Q11,' Exp Sum'!S$4,'[1]Roads Operation Costs'!#REF!,'[1]Roads Operation Costs'!$A$8,' Exp Sum'!$A$24)</f>
        <v>#VALUE!</v>
      </c>
      <c r="T24" s="3" t="e">
        <f>SUMIFS('[1]Roads Operation Costs'!R11,' Exp Sum'!T$4,'[1]Roads Operation Costs'!#REF!,'[1]Roads Operation Costs'!$A$8,' Exp Sum'!$A$24)</f>
        <v>#VALUE!</v>
      </c>
      <c r="U24" s="3"/>
      <c r="V24" s="3" t="e">
        <f t="shared" si="0"/>
        <v>#VALUE!</v>
      </c>
      <c r="W24" s="13"/>
      <c r="X24" s="14"/>
      <c r="Y24" s="13"/>
      <c r="Z24" s="13"/>
    </row>
    <row r="25" spans="1:26" x14ac:dyDescent="0.3">
      <c r="A25">
        <v>1015</v>
      </c>
      <c r="B25" t="s">
        <v>69</v>
      </c>
      <c r="E25" s="3">
        <v>0</v>
      </c>
      <c r="F25" s="3" t="e">
        <f>SUMIFS('[1]Roads M&amp;R'!$D11,' Exp Sum'!F$4,'[1]Roads M&amp;R'!$A11,'[1]Roads M&amp;R'!$A$8,' Exp Sum'!$A$25)</f>
        <v>#VALUE!</v>
      </c>
      <c r="G25" s="3" t="e">
        <f>SUMIFS('[1]Roads M&amp;R'!$D11,' Exp Sum'!G$4,'[1]Roads M&amp;R'!$A11,'[1]Roads M&amp;R'!$A$8,' Exp Sum'!$A$25)</f>
        <v>#VALUE!</v>
      </c>
      <c r="H25" s="3"/>
      <c r="I25" s="3" t="e">
        <f>SUMIFS('[1]Roads M&amp;R'!$D11,' Exp Sum'!I$4,'[1]Roads M&amp;R'!$A11,'[1]Roads M&amp;R'!$A$8,' Exp Sum'!$A$25)</f>
        <v>#VALUE!</v>
      </c>
      <c r="J25" s="3" t="e">
        <f>SUMIFS('[1]Roads M&amp;R'!$D11,' Exp Sum'!J$4,'[1]Roads M&amp;R'!$A11,'[1]Roads M&amp;R'!$A$8,' Exp Sum'!$A$25)</f>
        <v>#VALUE!</v>
      </c>
      <c r="K25" s="3" t="e">
        <f>SUMIFS('[1]Roads M&amp;R'!$D11,' Exp Sum'!K$4,'[1]Roads M&amp;R'!$A11,'[1]Roads M&amp;R'!$A$8,' Exp Sum'!$A$25)</f>
        <v>#VALUE!</v>
      </c>
      <c r="L25" s="3" t="e">
        <f>SUMIFS('[1]Roads M&amp;R'!$D11,' Exp Sum'!L$4,'[1]Roads M&amp;R'!$A11,'[1]Roads M&amp;R'!$A$8,' Exp Sum'!$A$25)</f>
        <v>#VALUE!</v>
      </c>
      <c r="M25" s="3" t="e">
        <f>SUMIFS('[1]Roads M&amp;R'!$D14,' Exp Sum'!M$4,'[1]Roads M&amp;R'!$A14,'[1]Roads M&amp;R'!$A$8,' Exp Sum'!$A$25)</f>
        <v>#VALUE!</v>
      </c>
      <c r="N25" s="3" t="e">
        <f>SUMIFS('[1]Roads M&amp;R'!$D26,' Exp Sum'!N$4,'[1]Roads M&amp;R'!$A26,'[1]Roads M&amp;R'!$A$8,' Exp Sum'!$A$25)</f>
        <v>#VALUE!</v>
      </c>
      <c r="O25" s="3" t="e">
        <f>SUMIFS('[1]Roads M&amp;R'!$D11,' Exp Sum'!O$4,'[1]Roads M&amp;R'!$A11,'[1]Roads M&amp;R'!$A$8,' Exp Sum'!$A$25)</f>
        <v>#VALUE!</v>
      </c>
      <c r="P25" s="3" t="e">
        <f>SUMIFS('[1]Roads M&amp;R'!$D29,' Exp Sum'!P$4,'[1]Roads M&amp;R'!$A29,'[1]Roads M&amp;R'!$A$8,' Exp Sum'!$A$25)</f>
        <v>#VALUE!</v>
      </c>
      <c r="Q25" s="3" t="e">
        <f>SUMIFS('[1]Roads M&amp;R'!$D11,' Exp Sum'!Q$4,'[1]Roads M&amp;R'!$A11,'[1]Roads M&amp;R'!$A$8,' Exp Sum'!$A$25)</f>
        <v>#VALUE!</v>
      </c>
      <c r="R25" s="3" t="e">
        <f>SUMIFS('[1]Roads M&amp;R'!$D11,' Exp Sum'!R$4,'[1]Roads M&amp;R'!$A11,'[1]Roads M&amp;R'!$A$8,' Exp Sum'!$A$25)</f>
        <v>#VALUE!</v>
      </c>
      <c r="S25" s="3" t="e">
        <f>SUMIFS('[1]Roads M&amp;R'!$D11,' Exp Sum'!S$4,'[1]Roads M&amp;R'!$A11,'[1]Roads M&amp;R'!$A$8,' Exp Sum'!$A$25)</f>
        <v>#VALUE!</v>
      </c>
      <c r="T25" s="3" t="e">
        <f>SUMIFS('[1]Roads M&amp;R'!$D11,' Exp Sum'!T$4,'[1]Roads M&amp;R'!$A11,'[1]Roads M&amp;R'!$A$8,' Exp Sum'!$A$25)</f>
        <v>#VALUE!</v>
      </c>
      <c r="U25" s="3"/>
      <c r="V25" s="3" t="e">
        <f t="shared" si="0"/>
        <v>#VALUE!</v>
      </c>
      <c r="W25" s="13"/>
      <c r="X25" s="14"/>
      <c r="Y25" s="13"/>
      <c r="Z25" s="13"/>
    </row>
    <row r="26" spans="1:26" x14ac:dyDescent="0.3">
      <c r="A26">
        <v>1016</v>
      </c>
      <c r="B26" t="s">
        <v>70</v>
      </c>
      <c r="E26" s="3" t="e">
        <f>SUMIFS('[1]Parks M&amp;R'!D13,' Exp Sum'!E$4,'[1]Parks M&amp;R'!#REF!,'[1]Parks M&amp;R'!$A$8,' Exp Sum'!$A$26)</f>
        <v>#VALUE!</v>
      </c>
      <c r="F26" s="3" t="e">
        <f>SUMIFS('[1]Parks M&amp;R'!E13,' Exp Sum'!F$4,'[1]Parks M&amp;R'!#REF!,'[1]Parks M&amp;R'!$A$8,' Exp Sum'!$A$26)</f>
        <v>#VALUE!</v>
      </c>
      <c r="G26" s="3" t="e">
        <f>SUMIFS('[1]Parks M&amp;R'!F13,' Exp Sum'!G$4,'[1]Parks M&amp;R'!#REF!,'[1]Parks M&amp;R'!$A$8,' Exp Sum'!$A$26)</f>
        <v>#VALUE!</v>
      </c>
      <c r="H26" s="3"/>
      <c r="I26" s="3" t="e">
        <f>SUMIFS('[1]Parks M&amp;R'!G13,' Exp Sum'!I$4,'[1]Parks M&amp;R'!#REF!,'[1]Parks M&amp;R'!$A$8,' Exp Sum'!$A$26)</f>
        <v>#VALUE!</v>
      </c>
      <c r="J26" s="3" t="e">
        <f>SUMIFS('[1]Parks M&amp;R'!H13,' Exp Sum'!J$4,'[1]Parks M&amp;R'!#REF!,'[1]Parks M&amp;R'!$A$8,' Exp Sum'!$A$26)</f>
        <v>#VALUE!</v>
      </c>
      <c r="K26" s="3" t="e">
        <f>SUMIFS('[1]Parks M&amp;R'!I13,' Exp Sum'!K$4,'[1]Parks M&amp;R'!#REF!,'[1]Parks M&amp;R'!$A$8,' Exp Sum'!$A$26)</f>
        <v>#VALUE!</v>
      </c>
      <c r="L26" s="3" t="e">
        <f>SUMIFS('[1]Parks M&amp;R'!J13,' Exp Sum'!L$4,'[1]Parks M&amp;R'!#REF!,'[1]Parks M&amp;R'!$A$8,' Exp Sum'!$A$26)</f>
        <v>#VALUE!</v>
      </c>
      <c r="M26" s="3" t="e">
        <f>SUMIFS('[1]Parks M&amp;R'!$D12,' Exp Sum'!M$4,'[1]Parks M&amp;R'!$A12,'[1]Parks M&amp;R'!$A$8,' Exp Sum'!$A$26)</f>
        <v>#VALUE!</v>
      </c>
      <c r="N26" s="3" t="e">
        <f>SUMIFS('[1]Parks M&amp;R'!$D20,' Exp Sum'!N$4,'[1]Parks M&amp;R'!$A20,'[1]Parks M&amp;R'!$A$8,' Exp Sum'!$A$26)</f>
        <v>#VALUE!</v>
      </c>
      <c r="O26" s="3" t="e">
        <f>SUMIFS('[1]Parks M&amp;R'!M13,' Exp Sum'!O$4,'[1]Parks M&amp;R'!#REF!,'[1]Parks M&amp;R'!$A$8,' Exp Sum'!$A$26)</f>
        <v>#VALUE!</v>
      </c>
      <c r="P26" s="3" t="e">
        <f>SUMIFS('[1]Parks M&amp;R'!$D23,' Exp Sum'!P$4,'[1]Parks M&amp;R'!$A23,'[1]Parks M&amp;R'!$A$8,' Exp Sum'!$A$26)</f>
        <v>#VALUE!</v>
      </c>
      <c r="Q26" s="3" t="e">
        <f>SUMIFS('[1]Parks M&amp;R'!O13,' Exp Sum'!Q$4,'[1]Parks M&amp;R'!#REF!,'[1]Parks M&amp;R'!$A$8,' Exp Sum'!$A$26)</f>
        <v>#VALUE!</v>
      </c>
      <c r="R26" s="3" t="e">
        <f>SUMIFS('[1]Parks M&amp;R'!P13,' Exp Sum'!R$4,'[1]Parks M&amp;R'!#REF!,'[1]Parks M&amp;R'!$A$8,' Exp Sum'!$A$26)</f>
        <v>#VALUE!</v>
      </c>
      <c r="S26" s="3" t="e">
        <f>SUMIFS('[1]Parks M&amp;R'!Q13,' Exp Sum'!S$4,'[1]Parks M&amp;R'!#REF!,'[1]Parks M&amp;R'!$A$8,' Exp Sum'!$A$26)</f>
        <v>#VALUE!</v>
      </c>
      <c r="T26" s="3" t="e">
        <f>SUMIFS('[1]Parks M&amp;R'!R13,' Exp Sum'!T$4,'[1]Parks M&amp;R'!#REF!,'[1]Parks M&amp;R'!$A$8,' Exp Sum'!$A$26)</f>
        <v>#VALUE!</v>
      </c>
      <c r="U26" s="3"/>
      <c r="V26" s="3" t="e">
        <f t="shared" si="0"/>
        <v>#VALUE!</v>
      </c>
      <c r="W26" s="13"/>
      <c r="X26" s="14"/>
      <c r="Y26" s="13"/>
      <c r="Z26" s="13"/>
    </row>
    <row r="27" spans="1:26" x14ac:dyDescent="0.3">
      <c r="A27">
        <v>1017</v>
      </c>
      <c r="B27" t="s">
        <v>71</v>
      </c>
      <c r="E27" s="3" t="e">
        <f>SUMIFS('[1]SWR Operation Costs'!$D11,' Exp Sum'!E$4,'[1]SWR Operation Costs'!$A11,'[1]SWR Operation Costs'!$A$8,' Exp Sum'!$A$27)</f>
        <v>#VALUE!</v>
      </c>
      <c r="F27" s="3" t="e">
        <f>SUMIFS('[1]SWR Operation Costs'!$D11,' Exp Sum'!F$4,'[1]SWR Operation Costs'!$A11,'[1]SWR Operation Costs'!$A$8,' Exp Sum'!$A$27)</f>
        <v>#VALUE!</v>
      </c>
      <c r="G27" s="3" t="e">
        <f>SUMIFS('[1]SWR Operation Costs'!$D11,' Exp Sum'!G$4,'[1]SWR Operation Costs'!$A11,'[1]SWR Operation Costs'!$A$8,' Exp Sum'!$A$27)</f>
        <v>#VALUE!</v>
      </c>
      <c r="H27" s="3"/>
      <c r="I27" s="3" t="e">
        <f>SUMIFS('[1]SWR Operation Costs'!D15,' Exp Sum'!I$4,'[1]SWR Operation Costs'!#REF!,'[1]SWR Operation Costs'!$A$8,' Exp Sum'!$A$27)</f>
        <v>#VALUE!</v>
      </c>
      <c r="J27" s="3" t="e">
        <f>SUMIFS('[1]SWR Operation Costs'!$D14,' Exp Sum'!J$4,'[1]SWR Operation Costs'!$A14,'[1]SWR Operation Costs'!$A$8,' Exp Sum'!$A$27)</f>
        <v>#VALUE!</v>
      </c>
      <c r="K27" s="3" t="e">
        <f>SUMIFS('[1]SWR Operation Costs'!F15,' Exp Sum'!K$4,'[1]SWR Operation Costs'!#REF!,'[1]SWR Operation Costs'!$A$8,' Exp Sum'!$A$27)</f>
        <v>#VALUE!</v>
      </c>
      <c r="L27" s="3" t="e">
        <f>SUMIFS('[1]SWR Operation Costs'!$D11,' Exp Sum'!L$4,'[1]SWR Operation Costs'!$A11,'[1]SWR Operation Costs'!$A$8,' Exp Sum'!$A$27)</f>
        <v>#VALUE!</v>
      </c>
      <c r="M27" s="3" t="e">
        <f>SUMIFS('[1]SWR Operation Costs'!H15,' Exp Sum'!M$4,'[1]SWR Operation Costs'!#REF!,'[1]SWR Operation Costs'!$A$8,' Exp Sum'!$A$27)</f>
        <v>#VALUE!</v>
      </c>
      <c r="N27" s="3" t="e">
        <f>SUMIFS('[1]SWR Operation Costs'!$D11,' Exp Sum'!N$4,'[1]SWR Operation Costs'!$A11,'[1]SWR Operation Costs'!$A$8,' Exp Sum'!$A$27)</f>
        <v>#VALUE!</v>
      </c>
      <c r="O27" s="3" t="e">
        <f>SUMIFS('[1]SWR Operation Costs'!$D11,' Exp Sum'!O$4,'[1]SWR Operation Costs'!$A11,'[1]SWR Operation Costs'!$A$8,' Exp Sum'!$A$27)</f>
        <v>#VALUE!</v>
      </c>
      <c r="P27" s="3" t="e">
        <f>SUMIFS('[1]SWR Operation Costs'!$D18,' Exp Sum'!P$4,'[1]SWR Operation Costs'!$A18,'[1]SWR Operation Costs'!$A$8,' Exp Sum'!$A$27)</f>
        <v>#VALUE!</v>
      </c>
      <c r="Q27" s="3" t="e">
        <f>SUMIFS('[1]SWR Operation Costs'!$D11,' Exp Sum'!Q$4,'[1]SWR Operation Costs'!$A11,'[1]SWR Operation Costs'!$A$8,' Exp Sum'!$A$27)</f>
        <v>#VALUE!</v>
      </c>
      <c r="R27" s="3" t="e">
        <f>SUMIFS('[1]SWR Operation Costs'!$D11,' Exp Sum'!R$4,'[1]SWR Operation Costs'!$A11,'[1]SWR Operation Costs'!$A$8,' Exp Sum'!$A$27)</f>
        <v>#VALUE!</v>
      </c>
      <c r="S27" s="3" t="e">
        <f>SUMIFS('[1]SWR Operation Costs'!$D11,' Exp Sum'!S$4,'[1]SWR Operation Costs'!$A11,'[1]SWR Operation Costs'!$A$8,' Exp Sum'!$A$27)</f>
        <v>#VALUE!</v>
      </c>
      <c r="T27" s="3" t="e">
        <f>SUMIFS('[1]SWR Operation Costs'!$D11,' Exp Sum'!T$4,'[1]SWR Operation Costs'!$A11,'[1]SWR Operation Costs'!$A$8,' Exp Sum'!$A$27)</f>
        <v>#VALUE!</v>
      </c>
      <c r="U27" s="3"/>
      <c r="V27" s="3" t="e">
        <f t="shared" si="0"/>
        <v>#VALUE!</v>
      </c>
      <c r="W27" s="13"/>
      <c r="X27" s="14"/>
      <c r="Y27" s="13"/>
      <c r="Z27" s="13"/>
    </row>
    <row r="28" spans="1:26" x14ac:dyDescent="0.3">
      <c r="A28">
        <v>1018</v>
      </c>
      <c r="B28" t="s">
        <v>72</v>
      </c>
      <c r="E28" s="3"/>
      <c r="F28" s="3"/>
      <c r="G28" s="3"/>
      <c r="H28" s="3"/>
      <c r="I28" s="3"/>
      <c r="J28" s="3"/>
      <c r="K28" s="3"/>
      <c r="L28" s="3"/>
      <c r="M28" s="3" t="e">
        <f>SUMIFS('[1]Solid Waste Disp. M&amp;R'!$D11,' Exp Sum'!M$4,'[1]Solid Waste Disp. M&amp;R'!$A11,'[1]Solid Waste Disp. M&amp;R'!$A$8,' Exp Sum'!$A$28)</f>
        <v>#VALUE!</v>
      </c>
      <c r="N28" s="3" t="e">
        <f>SUMIFS('[1]Solid Waste Disp. M&amp;R'!$D22,' Exp Sum'!N$4,'[1]Solid Waste Disp. M&amp;R'!$A22,'[1]Solid Waste Disp. M&amp;R'!$A$8,' Exp Sum'!$A$28)</f>
        <v>#VALUE!</v>
      </c>
      <c r="O28" s="3"/>
      <c r="P28" s="3" t="e">
        <f>SUMIFS('[1]Solid Waste Disp. M&amp;R'!$D25,' Exp Sum'!P$4,'[1]Solid Waste Disp. M&amp;R'!$A25,'[1]Solid Waste Disp. M&amp;R'!$A$8,' Exp Sum'!$A$28)</f>
        <v>#VALUE!</v>
      </c>
      <c r="Q28" s="3"/>
      <c r="R28" s="3"/>
      <c r="S28" s="3"/>
      <c r="T28" s="3"/>
      <c r="U28" s="3"/>
      <c r="V28" s="3" t="e">
        <f t="shared" si="0"/>
        <v>#VALUE!</v>
      </c>
      <c r="W28" s="13"/>
      <c r="X28" s="14"/>
      <c r="Y28" s="13"/>
      <c r="Z28" s="13"/>
    </row>
    <row r="29" spans="1:26" x14ac:dyDescent="0.3">
      <c r="A29">
        <v>1019</v>
      </c>
      <c r="B29" t="s">
        <v>73</v>
      </c>
      <c r="E29" s="3" t="e">
        <f>SUMIFS('[1]WWM Operation Costs'!$D11,' Exp Sum'!E$4,'[1]WWM Operation Costs'!$A11,'[1]WWM Operation Costs'!$A$8,' Exp Sum'!$A$29)</f>
        <v>#VALUE!</v>
      </c>
      <c r="F29" s="3" t="e">
        <f>SUMIFS('[1]WWM Operation Costs'!$D11,' Exp Sum'!F$4,'[1]WWM Operation Costs'!$A11,'[1]WWM Operation Costs'!$A$8,' Exp Sum'!$A$29)</f>
        <v>#VALUE!</v>
      </c>
      <c r="G29" s="3" t="e">
        <f>SUMIFS('[1]WWM Operation Costs'!$D11,' Exp Sum'!G$4,'[1]WWM Operation Costs'!$A11,'[1]WWM Operation Costs'!$A$8,' Exp Sum'!$A$29)</f>
        <v>#VALUE!</v>
      </c>
      <c r="H29" s="3"/>
      <c r="I29" s="3" t="e">
        <f>SUMIFS('[1]WWM Operation Costs'!D15,' Exp Sum'!I$4,'[1]WWM Operation Costs'!#REF!,'[1]WWM Operation Costs'!$A$8,' Exp Sum'!$A$29)</f>
        <v>#VALUE!</v>
      </c>
      <c r="J29" s="3" t="e">
        <f>SUMIFS('[1]WWM Operation Costs'!$D14,' Exp Sum'!J$4,'[1]WWM Operation Costs'!$A14,'[1]WWM Operation Costs'!$A$8,' Exp Sum'!$A$29)</f>
        <v>#VALUE!</v>
      </c>
      <c r="K29" s="3" t="e">
        <f>SUMIFS('[1]WWM Operation Costs'!F15,' Exp Sum'!K$4,'[1]WWM Operation Costs'!#REF!,'[1]WWM Operation Costs'!$A$8,' Exp Sum'!$A$29)</f>
        <v>#VALUE!</v>
      </c>
      <c r="L29" s="3" t="e">
        <f>SUMIFS('[1]WWM Operation Costs'!$D11,' Exp Sum'!L$4,'[1]WWM Operation Costs'!$A11,'[1]WWM Operation Costs'!$A$8,' Exp Sum'!$A$29)</f>
        <v>#VALUE!</v>
      </c>
      <c r="M29" s="3" t="e">
        <f>SUMIFS('[1]WWM Operation Costs'!H15,' Exp Sum'!M$4,'[1]WWM Operation Costs'!#REF!,'[1]WWM Operation Costs'!$A$8,' Exp Sum'!$A$29)</f>
        <v>#VALUE!</v>
      </c>
      <c r="N29" s="3" t="e">
        <f>SUMIFS('[1]WWM Operation Costs'!$D11,' Exp Sum'!N$4,'[1]WWM Operation Costs'!$A11,'[1]WWM Operation Costs'!$A$8,' Exp Sum'!$A$29)</f>
        <v>#VALUE!</v>
      </c>
      <c r="O29" s="3" t="e">
        <f>SUMIFS('[1]WWM Operation Costs'!$D11,' Exp Sum'!O$4,'[1]WWM Operation Costs'!$A11,'[1]WWM Operation Costs'!$A$8,' Exp Sum'!$A$29)</f>
        <v>#VALUE!</v>
      </c>
      <c r="P29" s="3" t="e">
        <f>SUMIFS('[1]WWM Operation Costs'!$D17,' Exp Sum'!P$4,'[1]WWM Operation Costs'!$A17,'[1]WWM Operation Costs'!$A$8,' Exp Sum'!$A$29)</f>
        <v>#VALUE!</v>
      </c>
      <c r="Q29" s="3" t="e">
        <f>SUMIFS('[1]WWM Operation Costs'!$D11,' Exp Sum'!Q$4,'[1]WWM Operation Costs'!$A11,'[1]WWM Operation Costs'!$A$8,' Exp Sum'!$A$29)</f>
        <v>#VALUE!</v>
      </c>
      <c r="R29" s="3" t="e">
        <f>SUMIFS('[1]WWM Operation Costs'!$D11,' Exp Sum'!R$4,'[1]WWM Operation Costs'!$A11,'[1]WWM Operation Costs'!$A$8,' Exp Sum'!$A$29)</f>
        <v>#VALUE!</v>
      </c>
      <c r="S29" s="3" t="e">
        <f>SUMIFS('[1]WWM Operation Costs'!$D11,' Exp Sum'!S$4,'[1]WWM Operation Costs'!$A11,'[1]WWM Operation Costs'!$A$8,' Exp Sum'!$A$29)</f>
        <v>#VALUE!</v>
      </c>
      <c r="T29" s="3" t="e">
        <f>SUMIFS('[1]WWM Operation Costs'!$D11,' Exp Sum'!T$4,'[1]WWM Operation Costs'!$A11,'[1]WWM Operation Costs'!$A$8,' Exp Sum'!$A$29)</f>
        <v>#VALUE!</v>
      </c>
      <c r="U29" s="3"/>
      <c r="V29" s="3" t="e">
        <f t="shared" si="0"/>
        <v>#VALUE!</v>
      </c>
      <c r="W29" s="13"/>
      <c r="X29" s="14"/>
      <c r="Y29" s="13"/>
      <c r="Z29" s="13"/>
    </row>
    <row r="30" spans="1:26" x14ac:dyDescent="0.3">
      <c r="A30">
        <v>1020</v>
      </c>
      <c r="B30" t="s">
        <v>74</v>
      </c>
      <c r="E30" s="3" t="e">
        <f>SUMIFS('[1] Waste Water Man. M&amp;R'!$D11,' Exp Sum'!E$4,'[1] Waste Water Man. M&amp;R'!$A11,'[1] Waste Water Man. M&amp;R'!$A$8,' Exp Sum'!$A$30)</f>
        <v>#VALUE!</v>
      </c>
      <c r="F30" s="3" t="e">
        <f>SUMIFS('[1] Waste Water Man. M&amp;R'!$D11,' Exp Sum'!F$4,'[1] Waste Water Man. M&amp;R'!$A11,'[1] Waste Water Man. M&amp;R'!$A$8,' Exp Sum'!$A$30)</f>
        <v>#VALUE!</v>
      </c>
      <c r="G30" s="3" t="e">
        <f>SUMIFS('[1] Waste Water Man. M&amp;R'!$D11,' Exp Sum'!G$4,'[1] Waste Water Man. M&amp;R'!$A11,'[1] Waste Water Man. M&amp;R'!$A$8,' Exp Sum'!$A$30)</f>
        <v>#VALUE!</v>
      </c>
      <c r="H30" s="3"/>
      <c r="I30" s="3" t="e">
        <f>SUMIFS('[1] Waste Water Man. M&amp;R'!$D11,' Exp Sum'!I$4,'[1] Waste Water Man. M&amp;R'!$A11,'[1] Waste Water Man. M&amp;R'!$A$8,' Exp Sum'!$A$30)</f>
        <v>#VALUE!</v>
      </c>
      <c r="J30" s="3" t="e">
        <f>SUMIFS('[1] Waste Water Man. M&amp;R'!$D11,' Exp Sum'!J$4,'[1] Waste Water Man. M&amp;R'!$A11,'[1] Waste Water Man. M&amp;R'!$A$8,' Exp Sum'!$A$30)</f>
        <v>#VALUE!</v>
      </c>
      <c r="K30" s="3" t="e">
        <f>SUMIFS('[1] Waste Water Man. M&amp;R'!$D11,' Exp Sum'!K$4,'[1] Waste Water Man. M&amp;R'!$A11,'[1] Waste Water Man. M&amp;R'!$A$8,' Exp Sum'!$A$30)</f>
        <v>#VALUE!</v>
      </c>
      <c r="L30" s="3" t="e">
        <f>SUMIFS('[1] Waste Water Man. M&amp;R'!$D11,' Exp Sum'!L$4,'[1] Waste Water Man. M&amp;R'!$A11,'[1] Waste Water Man. M&amp;R'!$A$8,' Exp Sum'!$A$30)</f>
        <v>#VALUE!</v>
      </c>
      <c r="M30" s="3" t="e">
        <f>SUMIFS('[1] Waste Water Man. M&amp;R'!$D14,' Exp Sum'!M$4,'[1] Waste Water Man. M&amp;R'!$A14,'[1] Waste Water Man. M&amp;R'!$A$8,' Exp Sum'!$A$30)</f>
        <v>#VALUE!</v>
      </c>
      <c r="N30" s="3" t="e">
        <f>SUMIFS('[1] Waste Water Man. M&amp;R'!$D25,' Exp Sum'!N$4,'[1] Waste Water Man. M&amp;R'!$A25,'[1] Waste Water Man. M&amp;R'!$A$8,' Exp Sum'!$A$30)</f>
        <v>#VALUE!</v>
      </c>
      <c r="O30" s="3" t="e">
        <f>SUMIFS('[1] Waste Water Man. M&amp;R'!$D11,' Exp Sum'!O$4,'[1] Waste Water Man. M&amp;R'!$A11,'[1] Waste Water Man. M&amp;R'!$A$8,' Exp Sum'!$A$30)</f>
        <v>#VALUE!</v>
      </c>
      <c r="P30" s="3" t="e">
        <f>SUMIFS('[1] Waste Water Man. M&amp;R'!$D28,' Exp Sum'!P$4,'[1] Waste Water Man. M&amp;R'!$A28,'[1] Waste Water Man. M&amp;R'!$A$8,' Exp Sum'!$A$30)</f>
        <v>#VALUE!</v>
      </c>
      <c r="Q30" s="3" t="e">
        <f>SUMIFS('[1] Waste Water Man. M&amp;R'!$D11,' Exp Sum'!Q$4,'[1] Waste Water Man. M&amp;R'!$A11,'[1] Waste Water Man. M&amp;R'!$A$8,' Exp Sum'!$A$30)</f>
        <v>#VALUE!</v>
      </c>
      <c r="R30" s="3" t="e">
        <f>SUMIFS('[1] Waste Water Man. M&amp;R'!$D11,' Exp Sum'!R$4,'[1] Waste Water Man. M&amp;R'!$A11,'[1] Waste Water Man. M&amp;R'!$A$8,' Exp Sum'!$A$30)</f>
        <v>#VALUE!</v>
      </c>
      <c r="S30" s="3" t="e">
        <f>SUMIFS('[1] Waste Water Man. M&amp;R'!$D11,' Exp Sum'!S$4,'[1] Waste Water Man. M&amp;R'!$A11,'[1] Waste Water Man. M&amp;R'!$A$8,' Exp Sum'!$A$30)</f>
        <v>#VALUE!</v>
      </c>
      <c r="T30" s="3" t="e">
        <f>SUMIFS('[1] Waste Water Man. M&amp;R'!$D11,' Exp Sum'!T$4,'[1] Waste Water Man. M&amp;R'!$A11,'[1] Waste Water Man. M&amp;R'!$A$8,' Exp Sum'!$A$30)</f>
        <v>#VALUE!</v>
      </c>
      <c r="U30" s="3"/>
      <c r="V30" s="3" t="e">
        <f t="shared" si="0"/>
        <v>#VALUE!</v>
      </c>
      <c r="W30" s="13"/>
      <c r="X30" s="14"/>
      <c r="Y30" s="13"/>
      <c r="Z30" s="13"/>
    </row>
    <row r="31" spans="1:26" x14ac:dyDescent="0.3">
      <c r="A31">
        <v>1021</v>
      </c>
      <c r="B31" t="s">
        <v>75</v>
      </c>
      <c r="E31" s="3" t="e">
        <f>SUMIFS('[1]Water Operation Cost'!$D11,' Exp Sum'!E$4,'[1]Water Operation Cost'!$A11,'[1]Water Operation Cost'!$A$8,' Exp Sum'!$A$31)</f>
        <v>#VALUE!</v>
      </c>
      <c r="F31" s="3" t="e">
        <f>SUMIFS('[1]Water Operation Cost'!D13,' Exp Sum'!F$4,'[1]Water Operation Cost'!#REF!,'[1]Water Operation Cost'!$A$8,' Exp Sum'!$A$31)</f>
        <v>#VALUE!</v>
      </c>
      <c r="G31" s="3" t="e">
        <f>SUMIFS('[1]Water Operation Cost'!E13,' Exp Sum'!G$4,'[1]Water Operation Cost'!#REF!,'[1]Water Operation Cost'!$A$8,' Exp Sum'!$A$31)</f>
        <v>#VALUE!</v>
      </c>
      <c r="H31" s="3"/>
      <c r="I31" s="3" t="e">
        <f>SUMIFS('[1]Water Operation Cost'!$D14,' Exp Sum'!I$4,'[1]Water Operation Cost'!$A14,'[1]Water Operation Cost'!$A$8,' Exp Sum'!$A$31)</f>
        <v>#VALUE!</v>
      </c>
      <c r="J31" s="3" t="e">
        <f>SUMIFS('[1]Water Operation Cost'!$D17,' Exp Sum'!J$4,'[1]Water Operation Cost'!$A17,'[1]Water Operation Cost'!$A$8,' Exp Sum'!$A$31)</f>
        <v>#VALUE!</v>
      </c>
      <c r="K31" s="3" t="e">
        <f>SUMIFS('[1]Water Operation Cost'!H13,' Exp Sum'!K$4,'[1]Water Operation Cost'!#REF!,'[1]Water Operation Cost'!$A$8,' Exp Sum'!$A$31)</f>
        <v>#VALUE!</v>
      </c>
      <c r="L31" s="3" t="e">
        <f>SUMIFS('[1]Water Operation Cost'!$D11,' Exp Sum'!L$4,'[1]Water Operation Cost'!$A11,'[1]Water Operation Cost'!$A$8,' Exp Sum'!$A$31)</f>
        <v>#VALUE!</v>
      </c>
      <c r="M31" s="3" t="e">
        <f>SUMIFS('[1]Water Operation Cost'!J13,' Exp Sum'!M$4,'[1]Water Operation Cost'!#REF!,'[1]Water Operation Cost'!$A$8,' Exp Sum'!$A$31)</f>
        <v>#VALUE!</v>
      </c>
      <c r="N31" s="3" t="e">
        <f>SUMIFS('[1]Water Operation Cost'!D22,' Exp Sum'!N$4,'[1]Water Operation Cost'!D22,'[1]Water Operation Cost'!$A$8,' Exp Sum'!$A$31)</f>
        <v>#VALUE!</v>
      </c>
      <c r="O31" s="3" t="e">
        <f>SUMIFS('[1]Water Operation Cost'!$D11,' Exp Sum'!O$4,'[1]Water Operation Cost'!$A11,'[1]Water Operation Cost'!$A$8,' Exp Sum'!$A$31)</f>
        <v>#VALUE!</v>
      </c>
      <c r="P31" s="3" t="e">
        <f>SUMIFS('[1]Water Operation Cost'!$D20,' Exp Sum'!P$4,'[1]Water Operation Cost'!$A20,'[1]Water Operation Cost'!$A$8,' Exp Sum'!$A$31)</f>
        <v>#VALUE!</v>
      </c>
      <c r="Q31" s="3" t="e">
        <f>SUMIFS('[1]Water Operation Cost'!$D29,' Exp Sum'!Q$4,'[1]Water Operation Cost'!$A29,'[1]Water Operation Cost'!$A$8,' Exp Sum'!$A$31)</f>
        <v>#VALUE!</v>
      </c>
      <c r="R31" s="3" t="e">
        <f>SUMIFS('[1]Water Operation Cost'!$D11,' Exp Sum'!R$4,'[1]Water Operation Cost'!$A11,'[1]Water Operation Cost'!$A$8,' Exp Sum'!$A$31)</f>
        <v>#VALUE!</v>
      </c>
      <c r="S31" s="3" t="e">
        <f>SUMIFS('[1]Water Operation Cost'!$D11,' Exp Sum'!S$4,'[1]Water Operation Cost'!$A11,'[1]Water Operation Cost'!$A$8,' Exp Sum'!$A$31)</f>
        <v>#VALUE!</v>
      </c>
      <c r="T31" s="3" t="e">
        <f>SUMIFS('[1]Water Operation Cost'!$D11,' Exp Sum'!T$4,'[1]Water Operation Cost'!$A11,'[1]Water Operation Cost'!$A$8,' Exp Sum'!$A$31)</f>
        <v>#VALUE!</v>
      </c>
      <c r="U31" s="3"/>
      <c r="V31" s="3" t="e">
        <f t="shared" si="0"/>
        <v>#VALUE!</v>
      </c>
      <c r="W31" s="13"/>
      <c r="X31" s="14"/>
      <c r="Y31" s="13"/>
      <c r="Z31" s="13"/>
    </row>
    <row r="32" spans="1:26" x14ac:dyDescent="0.3">
      <c r="A32">
        <v>1022</v>
      </c>
      <c r="B32" t="s">
        <v>76</v>
      </c>
      <c r="E32" s="3" t="e">
        <f>SUMIFS('[1]Water Dist. M&amp;R'!D11,' Exp Sum'!E$4,'[1]Water Dist. M&amp;R'!#REF!,'[1]Water Dist. M&amp;R'!$A$8,' Exp Sum'!$A$32)</f>
        <v>#VALUE!</v>
      </c>
      <c r="F32" s="3" t="e">
        <f>SUMIFS('[1]Water Dist. M&amp;R'!E11,' Exp Sum'!F$4,'[1]Water Dist. M&amp;R'!#REF!,'[1]Water Dist. M&amp;R'!$A$8,' Exp Sum'!$A$32)</f>
        <v>#VALUE!</v>
      </c>
      <c r="G32" s="3" t="e">
        <f>SUMIFS('[1]Water Dist. M&amp;R'!F11,' Exp Sum'!G$4,'[1]Water Dist. M&amp;R'!#REF!,'[1]Water Dist. M&amp;R'!$A$8,' Exp Sum'!$A$32)</f>
        <v>#VALUE!</v>
      </c>
      <c r="H32" s="3"/>
      <c r="I32" s="3" t="e">
        <f>SUMIFS('[1]Water Dist. M&amp;R'!G11,' Exp Sum'!I$4,'[1]Water Dist. M&amp;R'!#REF!,'[1]Water Dist. M&amp;R'!$A$8,' Exp Sum'!$A$32)</f>
        <v>#VALUE!</v>
      </c>
      <c r="J32" s="3" t="e">
        <f>SUMIFS('[1]Water Dist. M&amp;R'!H11,' Exp Sum'!J$4,'[1]Water Dist. M&amp;R'!#REF!,'[1]Water Dist. M&amp;R'!$A$8,' Exp Sum'!$A$32)</f>
        <v>#VALUE!</v>
      </c>
      <c r="K32" s="3" t="e">
        <f>SUMIFS('[1]Water Dist. M&amp;R'!I11,' Exp Sum'!K$4,'[1]Water Dist. M&amp;R'!#REF!,'[1]Water Dist. M&amp;R'!$A$8,' Exp Sum'!$A$32)</f>
        <v>#VALUE!</v>
      </c>
      <c r="L32" s="3" t="e">
        <f>SUMIFS('[1]Water Dist. M&amp;R'!J11,' Exp Sum'!L$4,'[1]Water Dist. M&amp;R'!#REF!,'[1]Water Dist. M&amp;R'!$A$8,' Exp Sum'!$A$32)</f>
        <v>#VALUE!</v>
      </c>
      <c r="M32" s="3" t="e">
        <f>SUMIFS('[1]Water Dist. M&amp;R'!$D11,' Exp Sum'!M$4,'[1]Water Dist. M&amp;R'!$A11,'[1]Water Dist. M&amp;R'!$A$8,' Exp Sum'!$A$32)</f>
        <v>#VALUE!</v>
      </c>
      <c r="N32" s="3" t="e">
        <f>SUMIFS('[1]Water Dist. M&amp;R'!$D22,' Exp Sum'!N$4,'[1]Water Dist. M&amp;R'!$A22,'[1]Water Dist. M&amp;R'!$A$8,' Exp Sum'!$A$32)</f>
        <v>#VALUE!</v>
      </c>
      <c r="O32" s="3" t="e">
        <f>SUMIFS('[1]Water Dist. M&amp;R'!M11,' Exp Sum'!O$4,'[1]Water Dist. M&amp;R'!#REF!,'[1]Water Dist. M&amp;R'!$A$8,' Exp Sum'!$A$32)</f>
        <v>#VALUE!</v>
      </c>
      <c r="P32" s="3" t="e">
        <f>SUMIFS('[1]Water Dist. M&amp;R'!$D25,' Exp Sum'!P$4,'[1]Water Dist. M&amp;R'!$A25,'[1]Water Dist. M&amp;R'!$A$8,' Exp Sum'!$A$32)</f>
        <v>#VALUE!</v>
      </c>
      <c r="Q32" s="3" t="e">
        <f>SUMIFS('[1]Water Dist. M&amp;R'!O11,' Exp Sum'!Q$4,'[1]Water Dist. M&amp;R'!#REF!,'[1]Water Dist. M&amp;R'!$A$8,' Exp Sum'!$A$32)</f>
        <v>#VALUE!</v>
      </c>
      <c r="R32" s="3" t="e">
        <f>SUMIFS('[1]Water Dist. M&amp;R'!P11,' Exp Sum'!R$4,'[1]Water Dist. M&amp;R'!#REF!,'[1]Water Dist. M&amp;R'!$A$8,' Exp Sum'!$A$32)</f>
        <v>#VALUE!</v>
      </c>
      <c r="S32" s="3" t="e">
        <f>SUMIFS('[1]Water Dist. M&amp;R'!Q11,' Exp Sum'!S$4,'[1]Water Dist. M&amp;R'!#REF!,'[1]Water Dist. M&amp;R'!$A$8,' Exp Sum'!$A$32)</f>
        <v>#VALUE!</v>
      </c>
      <c r="T32" s="3" t="e">
        <f>SUMIFS('[1]Water Dist. M&amp;R'!R11,' Exp Sum'!T$4,'[1]Water Dist. M&amp;R'!#REF!,'[1]Water Dist. M&amp;R'!$A$8,' Exp Sum'!$A$32)</f>
        <v>#VALUE!</v>
      </c>
      <c r="U32" s="3"/>
      <c r="V32" s="3" t="e">
        <f t="shared" si="0"/>
        <v>#VALUE!</v>
      </c>
      <c r="W32" s="13"/>
      <c r="X32" s="14"/>
      <c r="Y32" s="13"/>
      <c r="Z32" s="13"/>
    </row>
    <row r="33" spans="1:26" x14ac:dyDescent="0.3">
      <c r="A33">
        <v>1023</v>
      </c>
      <c r="B33" t="s">
        <v>77</v>
      </c>
      <c r="E33" s="14" t="e">
        <f>SUMIFS('[1]Elect. Operation Costs'!$D11,' Exp Sum'!E$4,'[1]Elect. Operation Costs'!$A11,'[1]Elect. Operation Costs'!$A$8,' Exp Sum'!$A$33)</f>
        <v>#VALUE!</v>
      </c>
      <c r="F33" s="14" t="e">
        <f>SUMIFS('[1]Elect. Operation Costs'!D12,' Exp Sum'!F$4,'[1]Elect. Operation Costs'!#REF!,'[1]Elect. Operation Costs'!$A$8,' Exp Sum'!$A$33)</f>
        <v>#VALUE!</v>
      </c>
      <c r="G33" s="14" t="e">
        <f>SUMIFS('[1]Elect. Operation Costs'!$D14,' Exp Sum'!G$4,'[1]Elect. Operation Costs'!$A14,'[1]Elect. Operation Costs'!$A$8,' Exp Sum'!$A$33)</f>
        <v>#VALUE!</v>
      </c>
      <c r="H33" s="14"/>
      <c r="I33" s="14" t="e">
        <f>SUMIFS('[1]Elect. Operation Costs'!F12,' Exp Sum'!I$4,'[1]Elect. Operation Costs'!#REF!,'[1]Elect. Operation Costs'!$A$8,' Exp Sum'!$A$33)</f>
        <v>#VALUE!</v>
      </c>
      <c r="J33" s="14" t="e">
        <f>SUMIFS('[1]Elect. Operation Costs'!$D17,' Exp Sum'!J$4,'[1]Elect. Operation Costs'!$A17,'[1]Elect. Operation Costs'!$A$8,' Exp Sum'!$A$33)</f>
        <v>#VALUE!</v>
      </c>
      <c r="K33" s="14" t="e">
        <f>SUMIFS('[1]Elect. Operation Costs'!H12,' Exp Sum'!K$4,'[1]Elect. Operation Costs'!#REF!,'[1]Elect. Operation Costs'!$A$8,' Exp Sum'!$A$33)</f>
        <v>#VALUE!</v>
      </c>
      <c r="L33" s="14" t="e">
        <f>SUMIFS('[1]Elect. Operation Costs'!$D11,' Exp Sum'!L$4,'[1]Elect. Operation Costs'!$A11,'[1]Elect. Operation Costs'!$A$8,' Exp Sum'!$A$33)</f>
        <v>#VALUE!</v>
      </c>
      <c r="M33" s="14" t="e">
        <f>SUMIFS('[1]Elect. Operation Costs'!$D11,' Exp Sum'!M$4,'[1]Elect. Operation Costs'!$A11,'[1]Elect. Operation Costs'!$A$8,' Exp Sum'!$A$33)</f>
        <v>#VALUE!</v>
      </c>
      <c r="N33" s="14" t="e">
        <f>SUMIFS('[1]Elect. Operation Costs'!$D11,' Exp Sum'!N$4,'[1]Elect. Operation Costs'!$A11,'[1]Elect. Operation Costs'!$A$8,' Exp Sum'!$A$33)</f>
        <v>#VALUE!</v>
      </c>
      <c r="O33" s="14" t="e">
        <f>SUMIFS('[1]Elect. Operation Costs'!$D11,' Exp Sum'!O$4,'[1]Elect. Operation Costs'!$A11,'[1]Elect. Operation Costs'!$A$8,' Exp Sum'!$A$33)</f>
        <v>#VALUE!</v>
      </c>
      <c r="P33" s="14" t="e">
        <f>SUMIFS('[1]Elect. Operation Costs'!$D41,' Exp Sum'!P$4,'[1]Elect. Operation Costs'!$A41,'[1]Elect. Operation Costs'!$A$8,' Exp Sum'!$A$33)</f>
        <v>#VALUE!</v>
      </c>
      <c r="Q33" s="14" t="e">
        <f>SUMIFS('[1]Elect. Operation Costs'!$D11,' Exp Sum'!Q$4,'[1]Elect. Operation Costs'!$A11,'[1]Elect. Operation Costs'!$A$8,' Exp Sum'!$A$33)</f>
        <v>#VALUE!</v>
      </c>
      <c r="R33" s="14" t="e">
        <f>SUMIFS('[1]Elect. Operation Costs'!$D11,' Exp Sum'!R$4,'[1]Elect. Operation Costs'!$A11,'[1]Elect. Operation Costs'!$A$8,' Exp Sum'!$A$33)</f>
        <v>#VALUE!</v>
      </c>
      <c r="S33" s="14" t="e">
        <f>SUMIFS('[1]Elect. Operation Costs'!$D11,' Exp Sum'!S$4,'[1]Elect. Operation Costs'!$A11,'[1]Elect. Operation Costs'!$A$8,' Exp Sum'!$A$33)</f>
        <v>#VALUE!</v>
      </c>
      <c r="T33" s="14" t="e">
        <f>SUMIFS('[1]Elect. Operation Costs'!$D11,' Exp Sum'!T$4,'[1]Elect. Operation Costs'!$A11,'[1]Elect. Operation Costs'!$A$8,' Exp Sum'!$A$33)</f>
        <v>#VALUE!</v>
      </c>
      <c r="U33" s="14"/>
      <c r="V33" s="14" t="e">
        <f t="shared" si="0"/>
        <v>#VALUE!</v>
      </c>
      <c r="W33" s="13"/>
      <c r="X33" s="14"/>
      <c r="Y33" s="13"/>
      <c r="Z33" s="13"/>
    </row>
    <row r="34" spans="1:26" x14ac:dyDescent="0.3">
      <c r="A34">
        <v>1024</v>
      </c>
      <c r="B34" t="s">
        <v>78</v>
      </c>
      <c r="E34" s="14" t="e">
        <f>SUMIFS('[1]Elect. M&amp;R'!$D11,' Exp Sum'!E$4,'[1]Elect. M&amp;R'!$A11,'[1]Elect. M&amp;R'!$A$8,' Exp Sum'!$A$34)</f>
        <v>#VALUE!</v>
      </c>
      <c r="F34" s="14" t="e">
        <f>SUMIFS('[1]Elect. M&amp;R'!$D11,' Exp Sum'!F$4,'[1]Elect. M&amp;R'!$A11,'[1]Elect. M&amp;R'!$A$8,' Exp Sum'!$A$34)</f>
        <v>#VALUE!</v>
      </c>
      <c r="G34" s="14" t="e">
        <f>SUMIFS('[1]Elect. M&amp;R'!$D11,' Exp Sum'!G$4,'[1]Elect. M&amp;R'!$A11,'[1]Elect. M&amp;R'!$A$8,' Exp Sum'!$A$34)</f>
        <v>#VALUE!</v>
      </c>
      <c r="H34" s="14"/>
      <c r="I34" s="14" t="e">
        <f>SUMIFS('[1]Elect. M&amp;R'!$D11,' Exp Sum'!I$4,'[1]Elect. M&amp;R'!$A11,'[1]Elect. M&amp;R'!$A$8,' Exp Sum'!$A$34)</f>
        <v>#VALUE!</v>
      </c>
      <c r="J34" s="14" t="e">
        <f>SUMIFS('[1]Elect. M&amp;R'!$D11,' Exp Sum'!J$4,'[1]Elect. M&amp;R'!$A11,'[1]Elect. M&amp;R'!$A$8,' Exp Sum'!$A$34)</f>
        <v>#VALUE!</v>
      </c>
      <c r="K34" s="14" t="e">
        <f>SUMIFS('[1]Elect. M&amp;R'!$D11,' Exp Sum'!K$4,'[1]Elect. M&amp;R'!$A11,'[1]Elect. M&amp;R'!$A$8,' Exp Sum'!$A$34)</f>
        <v>#VALUE!</v>
      </c>
      <c r="L34" s="14" t="e">
        <f>SUMIFS('[1]Elect. M&amp;R'!$D11,' Exp Sum'!L$4,'[1]Elect. M&amp;R'!$A11,'[1]Elect. M&amp;R'!$A$8,' Exp Sum'!$A$34)</f>
        <v>#VALUE!</v>
      </c>
      <c r="M34" s="14" t="e">
        <f>SUMIFS('[1]Elect. M&amp;R'!$D16,' Exp Sum'!M$4,'[1]Elect. M&amp;R'!$A16,'[1]Elect. M&amp;R'!$A$8,' Exp Sum'!$A$34)</f>
        <v>#VALUE!</v>
      </c>
      <c r="N34" s="14" t="e">
        <f>SUMIFS('[1]Elect. M&amp;R'!$D25,' Exp Sum'!N$4,'[1]Elect. M&amp;R'!$A25,'[1]Elect. M&amp;R'!$A$8,' Exp Sum'!$A$34)</f>
        <v>#VALUE!</v>
      </c>
      <c r="O34" s="14" t="e">
        <f>SUMIFS('[1]Elect. M&amp;R'!$D11,' Exp Sum'!O$4,'[1]Elect. M&amp;R'!$A11,'[1]Elect. M&amp;R'!$A$8,' Exp Sum'!$A$34)</f>
        <v>#VALUE!</v>
      </c>
      <c r="P34" s="14" t="e">
        <f>SUMIFS('[1]Elect. M&amp;R'!$D28,' Exp Sum'!P$4,'[1]Elect. M&amp;R'!$A28,'[1]Elect. M&amp;R'!$A$8,' Exp Sum'!$A$34)</f>
        <v>#VALUE!</v>
      </c>
      <c r="Q34" s="14" t="e">
        <f>SUMIFS('[1]Elect. M&amp;R'!$D11,' Exp Sum'!Q$4,'[1]Elect. M&amp;R'!$A11,'[1]Elect. M&amp;R'!$A$8,' Exp Sum'!$A$34)</f>
        <v>#VALUE!</v>
      </c>
      <c r="R34" s="14" t="e">
        <f>SUMIFS('[1]Elect. M&amp;R'!$D11,' Exp Sum'!R$4,'[1]Elect. M&amp;R'!$A11,'[1]Elect. M&amp;R'!$A$8,' Exp Sum'!$A$34)</f>
        <v>#VALUE!</v>
      </c>
      <c r="S34" s="14" t="e">
        <f>SUMIFS('[1]Elect. M&amp;R'!$D11,' Exp Sum'!S$4,'[1]Elect. M&amp;R'!$A11,'[1]Elect. M&amp;R'!$A$8,' Exp Sum'!$A$34)</f>
        <v>#VALUE!</v>
      </c>
      <c r="T34" s="14" t="e">
        <f>SUMIFS('[1]Elect. M&amp;R'!$D11,' Exp Sum'!T$4,'[1]Elect. M&amp;R'!$A11,'[1]Elect. M&amp;R'!$A$8,' Exp Sum'!$A$34)</f>
        <v>#VALUE!</v>
      </c>
      <c r="U34" s="14"/>
      <c r="V34" s="14" t="e">
        <f t="shared" si="0"/>
        <v>#VALUE!</v>
      </c>
      <c r="W34" s="13"/>
      <c r="X34" s="14"/>
      <c r="Y34" s="13"/>
      <c r="Z34" s="13"/>
    </row>
    <row r="35" spans="1:26" x14ac:dyDescent="0.3">
      <c r="A35">
        <v>1025</v>
      </c>
      <c r="B35" t="s">
        <v>79</v>
      </c>
      <c r="E35" s="14" t="e">
        <f>SUMIFS('[1]Non Infras. Buildings M&amp;R'!$D11,' Exp Sum'!E$4,'[1]Non Infras. Buildings M&amp;R'!$A11,'[1]Non Infras. Buildings M&amp;R'!$A$8,' Exp Sum'!$A$35)</f>
        <v>#VALUE!</v>
      </c>
      <c r="F35" s="14" t="e">
        <f>SUMIFS('[1]Non Infras. Buildings M&amp;R'!$D11,' Exp Sum'!F$4,'[1]Non Infras. Buildings M&amp;R'!$A11,'[1]Non Infras. Buildings M&amp;R'!$A$8,' Exp Sum'!$A$35)</f>
        <v>#VALUE!</v>
      </c>
      <c r="G35" s="14" t="e">
        <f>SUMIFS('[1]Non Infras. Buildings M&amp;R'!$D11,' Exp Sum'!G$4,'[1]Non Infras. Buildings M&amp;R'!$A11,'[1]Non Infras. Buildings M&amp;R'!$A$8,' Exp Sum'!$A$35)</f>
        <v>#VALUE!</v>
      </c>
      <c r="H35" s="14"/>
      <c r="I35" s="14" t="e">
        <f>SUMIFS('[1]Non Infras. Buildings M&amp;R'!$D11,' Exp Sum'!I$4,'[1]Non Infras. Buildings M&amp;R'!$A11,'[1]Non Infras. Buildings M&amp;R'!$A$8,' Exp Sum'!$A$35)</f>
        <v>#VALUE!</v>
      </c>
      <c r="J35" s="14" t="e">
        <f>SUMIFS('[1]Non Infras. Buildings M&amp;R'!$D11,' Exp Sum'!J$4,'[1]Non Infras. Buildings M&amp;R'!$A11,'[1]Non Infras. Buildings M&amp;R'!$A$8,' Exp Sum'!$A$35)</f>
        <v>#VALUE!</v>
      </c>
      <c r="K35" s="14" t="e">
        <f>SUMIFS('[1]Non Infras. Buildings M&amp;R'!$D11,' Exp Sum'!K$4,'[1]Non Infras. Buildings M&amp;R'!$A11,'[1]Non Infras. Buildings M&amp;R'!$A$8,' Exp Sum'!$A$35)</f>
        <v>#VALUE!</v>
      </c>
      <c r="L35" s="14" t="e">
        <f>SUMIFS('[1]Non Infras. Buildings M&amp;R'!$D11,' Exp Sum'!L$4,'[1]Non Infras. Buildings M&amp;R'!$A11,'[1]Non Infras. Buildings M&amp;R'!$A$8,' Exp Sum'!$A$35)</f>
        <v>#VALUE!</v>
      </c>
      <c r="M35" s="14" t="e">
        <f>SUMIFS('[1]Non Infras. Buildings M&amp;R'!D16,' Exp Sum'!M$4,'[1]Non Infras. Buildings M&amp;R'!#REF!,'[1]Non Infras. Buildings M&amp;R'!$A$8,' Exp Sum'!$A$35)</f>
        <v>#VALUE!</v>
      </c>
      <c r="N35" s="14" t="e">
        <f>SUMIFS('[1]Non Infras. Buildings M&amp;R'!$D14,' Exp Sum'!N$4,'[1]Non Infras. Buildings M&amp;R'!$A14,'[1]Non Infras. Buildings M&amp;R'!$A$8,' Exp Sum'!$A$35)</f>
        <v>#VALUE!</v>
      </c>
      <c r="O35" s="14" t="e">
        <f>SUMIFS('[1]Non Infras. Buildings M&amp;R'!$D11,' Exp Sum'!O$4,'[1]Non Infras. Buildings M&amp;R'!$A11,'[1]Non Infras. Buildings M&amp;R'!$A$8,' Exp Sum'!$A$35)</f>
        <v>#VALUE!</v>
      </c>
      <c r="P35" s="14" t="e">
        <f>SUMIFS('[1]Non Infras. Buildings M&amp;R'!G16,' Exp Sum'!P$4,'[1]Non Infras. Buildings M&amp;R'!#REF!,'[1]Non Infras. Buildings M&amp;R'!$A$8,' Exp Sum'!$A$35)</f>
        <v>#VALUE!</v>
      </c>
      <c r="Q35" s="14" t="e">
        <f>SUMIFS('[1]Non Infras. Buildings M&amp;R'!$D11,' Exp Sum'!Q$4,'[1]Non Infras. Buildings M&amp;R'!$A11,'[1]Non Infras. Buildings M&amp;R'!$A$8,' Exp Sum'!$A$35)</f>
        <v>#VALUE!</v>
      </c>
      <c r="R35" s="14" t="e">
        <f>SUMIFS('[1]Non Infras. Buildings M&amp;R'!$D11,' Exp Sum'!R$4,'[1]Non Infras. Buildings M&amp;R'!$A11,'[1]Non Infras. Buildings M&amp;R'!$A$8,' Exp Sum'!$A$35)</f>
        <v>#VALUE!</v>
      </c>
      <c r="S35" s="14" t="e">
        <f>SUMIFS('[1]Non Infras. Buildings M&amp;R'!$D11,' Exp Sum'!S$4,'[1]Non Infras. Buildings M&amp;R'!$A11,'[1]Non Infras. Buildings M&amp;R'!$A$8,' Exp Sum'!$A$35)</f>
        <v>#VALUE!</v>
      </c>
      <c r="T35" s="14" t="e">
        <f>SUMIFS('[1]Non Infras. Buildings M&amp;R'!$D11,' Exp Sum'!T$4,'[1]Non Infras. Buildings M&amp;R'!$A11,'[1]Non Infras. Buildings M&amp;R'!$A$8,' Exp Sum'!$A$35)</f>
        <v>#VALUE!</v>
      </c>
      <c r="U35" s="14"/>
      <c r="V35" s="14" t="e">
        <f t="shared" si="0"/>
        <v>#VALUE!</v>
      </c>
      <c r="W35" s="13"/>
      <c r="X35" s="14"/>
      <c r="Y35" s="13"/>
      <c r="Z35" s="13"/>
    </row>
    <row r="36" spans="1:26" x14ac:dyDescent="0.3">
      <c r="A36">
        <v>1026</v>
      </c>
      <c r="B36" t="s">
        <v>80</v>
      </c>
      <c r="E36" s="14" t="e">
        <f>SUMIFS('[1]Transport Fleet M&amp;R'!$D11,' Exp Sum'!E$4,'[1]Transport Fleet M&amp;R'!$A11,'[1]Transport Fleet M&amp;R'!$A$8,' Exp Sum'!$A$36)</f>
        <v>#VALUE!</v>
      </c>
      <c r="F36" s="14" t="e">
        <f>SUMIFS('[1]Transport Fleet M&amp;R'!$D11,' Exp Sum'!F$4,'[1]Transport Fleet M&amp;R'!$A11,'[1]Transport Fleet M&amp;R'!$A$8,' Exp Sum'!$A$36)</f>
        <v>#VALUE!</v>
      </c>
      <c r="G36" s="14" t="e">
        <f>SUMIFS('[1]Transport Fleet M&amp;R'!$D11,' Exp Sum'!G$4,'[1]Transport Fleet M&amp;R'!$A11,'[1]Transport Fleet M&amp;R'!$A$8,' Exp Sum'!$A$36)</f>
        <v>#VALUE!</v>
      </c>
      <c r="H36" s="14"/>
      <c r="I36" s="14" t="e">
        <f>SUMIFS('[1]Transport Fleet M&amp;R'!$D11,' Exp Sum'!I$4,'[1]Transport Fleet M&amp;R'!$A11,'[1]Transport Fleet M&amp;R'!$A$8,' Exp Sum'!$A$36)</f>
        <v>#VALUE!</v>
      </c>
      <c r="J36" s="14" t="e">
        <f>SUMIFS('[1]Transport Fleet M&amp;R'!$D11,' Exp Sum'!J$4,'[1]Transport Fleet M&amp;R'!$A11,'[1]Transport Fleet M&amp;R'!$A$8,' Exp Sum'!$A$36)</f>
        <v>#VALUE!</v>
      </c>
      <c r="K36" s="14" t="e">
        <f>SUMIFS('[1]Transport Fleet M&amp;R'!$D11,' Exp Sum'!K$4,'[1]Transport Fleet M&amp;R'!$A11,'[1]Transport Fleet M&amp;R'!$A$8,' Exp Sum'!$A$36)</f>
        <v>#VALUE!</v>
      </c>
      <c r="L36" s="14" t="e">
        <f>SUMIFS('[1]Transport Fleet M&amp;R'!$D11,' Exp Sum'!L$4,'[1]Transport Fleet M&amp;R'!$A11,'[1]Transport Fleet M&amp;R'!$A$8,' Exp Sum'!$A$36)</f>
        <v>#VALUE!</v>
      </c>
      <c r="M36" s="14" t="e">
        <f>SUMIFS('[1]Transport Fleet M&amp;R'!$D11,' Exp Sum'!M$4,'[1]Transport Fleet M&amp;R'!$A11,'[1]Transport Fleet M&amp;R'!$A$8,' Exp Sum'!$A$36)</f>
        <v>#VALUE!</v>
      </c>
      <c r="N36" s="14" t="e">
        <f>SUMIFS('[1]Transport Fleet M&amp;R'!$D11,' Exp Sum'!N$4,'[1]Transport Fleet M&amp;R'!$A11,'[1]Transport Fleet M&amp;R'!$A$8,' Exp Sum'!$A$36)</f>
        <v>#VALUE!</v>
      </c>
      <c r="O36" s="14" t="e">
        <f>SUMIFS('[1]Transport Fleet M&amp;R'!$D11,' Exp Sum'!O$4,'[1]Transport Fleet M&amp;R'!$A11,'[1]Transport Fleet M&amp;R'!$A$8,' Exp Sum'!$A$36)</f>
        <v>#VALUE!</v>
      </c>
      <c r="P36" s="14" t="e">
        <f>SUMIFS('[1]Transport Fleet M&amp;R'!$D11,' Exp Sum'!P$4,'[1]Transport Fleet M&amp;R'!$A11,'[1]Transport Fleet M&amp;R'!$A$8,' Exp Sum'!$A$36)</f>
        <v>#VALUE!</v>
      </c>
      <c r="Q36" s="14" t="e">
        <f>SUMIFS('[1]Transport Fleet M&amp;R'!$D11,' Exp Sum'!Q$4,'[1]Transport Fleet M&amp;R'!$A11,'[1]Transport Fleet M&amp;R'!$A$8,' Exp Sum'!$A$36)</f>
        <v>#VALUE!</v>
      </c>
      <c r="R36" s="14" t="e">
        <f>SUMIFS('[1]Transport Fleet M&amp;R'!$D11,' Exp Sum'!R$4,'[1]Transport Fleet M&amp;R'!$A11,'[1]Transport Fleet M&amp;R'!$A$8,' Exp Sum'!$A$36)</f>
        <v>#VALUE!</v>
      </c>
      <c r="S36" s="14" t="e">
        <f>SUMIFS('[1]Transport Fleet M&amp;R'!$D11,' Exp Sum'!S$4,'[1]Transport Fleet M&amp;R'!$A11,'[1]Transport Fleet M&amp;R'!$A$8,' Exp Sum'!$A$36)</f>
        <v>#VALUE!</v>
      </c>
      <c r="T36" s="14" t="e">
        <f>SUMIFS('[1]Transport Fleet M&amp;R'!$D11,' Exp Sum'!T$4,'[1]Transport Fleet M&amp;R'!$A11,'[1]Transport Fleet M&amp;R'!$A$8,' Exp Sum'!$A$36)</f>
        <v>#VALUE!</v>
      </c>
      <c r="U36" s="14"/>
      <c r="V36" s="14" t="e">
        <f t="shared" si="0"/>
        <v>#VALUE!</v>
      </c>
      <c r="W36" s="13"/>
      <c r="X36" s="14"/>
      <c r="Y36" s="13"/>
      <c r="Z36" s="16"/>
    </row>
    <row r="37" spans="1:26" x14ac:dyDescent="0.3">
      <c r="A37">
        <v>1027</v>
      </c>
      <c r="B37" t="s">
        <v>81</v>
      </c>
      <c r="E37" s="14" t="e">
        <f>SUMIFS('[1]Other assets M&amp;R'!D11,' Exp Sum'!E$4,'[1]Other assets M&amp;R'!$A11,'[1]Other assets M&amp;R'!$A$8,' Exp Sum'!$A$37)</f>
        <v>#VALUE!</v>
      </c>
      <c r="F37" s="14" t="e">
        <f>SUMIFS('[1]Other assets M&amp;R'!E11,' Exp Sum'!F$4,'[1]Other assets M&amp;R'!$A11,'[1]Other assets M&amp;R'!$A$8,' Exp Sum'!$A$37)</f>
        <v>#VALUE!</v>
      </c>
      <c r="G37" s="14" t="e">
        <f>SUMIFS('[1]Other assets M&amp;R'!F11,' Exp Sum'!G$4,'[1]Other assets M&amp;R'!$A11,'[1]Other assets M&amp;R'!$A$8,' Exp Sum'!$A$37)</f>
        <v>#VALUE!</v>
      </c>
      <c r="H37" s="14"/>
      <c r="I37" s="14" t="e">
        <f>SUMIFS('[1]Other assets M&amp;R'!G11,' Exp Sum'!I$4,'[1]Other assets M&amp;R'!$A11,'[1]Other assets M&amp;R'!$A$8,' Exp Sum'!$A$37)</f>
        <v>#VALUE!</v>
      </c>
      <c r="J37" s="14" t="e">
        <f>SUMIFS('[1]Other assets M&amp;R'!H11,' Exp Sum'!J$4,'[1]Other assets M&amp;R'!$A11,'[1]Other assets M&amp;R'!$A$8,' Exp Sum'!$A$37)</f>
        <v>#VALUE!</v>
      </c>
      <c r="K37" s="14" t="e">
        <f>SUMIFS('[1]Other assets M&amp;R'!I11,' Exp Sum'!K$4,'[1]Other assets M&amp;R'!$A11,'[1]Other assets M&amp;R'!$A$8,' Exp Sum'!$A$37)</f>
        <v>#VALUE!</v>
      </c>
      <c r="L37" s="14" t="e">
        <f>SUMIFS('[1]Other assets M&amp;R'!J11,' Exp Sum'!L$4,'[1]Other assets M&amp;R'!$A11,'[1]Other assets M&amp;R'!$A$8,' Exp Sum'!$A$37)</f>
        <v>#VALUE!</v>
      </c>
      <c r="M37" s="14" t="e">
        <f>SUMIFS('[1]Other assets M&amp;R'!K11,' Exp Sum'!M$4,'[1]Other assets M&amp;R'!$A11,'[1]Other assets M&amp;R'!$A$8,' Exp Sum'!$A$37)</f>
        <v>#VALUE!</v>
      </c>
      <c r="N37" s="14" t="e">
        <f>SUMIFS('[1]Other assets M&amp;R'!L11,' Exp Sum'!N$4,'[1]Other assets M&amp;R'!$A11,'[1]Other assets M&amp;R'!$A$8,' Exp Sum'!$A$37)</f>
        <v>#VALUE!</v>
      </c>
      <c r="O37" s="14" t="e">
        <f>SUMIFS('[1]Other assets M&amp;R'!M11,' Exp Sum'!O$4,'[1]Other assets M&amp;R'!$A11,'[1]Other assets M&amp;R'!$A$8,' Exp Sum'!$A$37)</f>
        <v>#VALUE!</v>
      </c>
      <c r="P37" s="14" t="e">
        <f>SUMIFS('[1]Other assets M&amp;R'!N11,' Exp Sum'!P$4,'[1]Other assets M&amp;R'!$A11,'[1]Other assets M&amp;R'!$A$8,' Exp Sum'!$A$37)</f>
        <v>#VALUE!</v>
      </c>
      <c r="Q37" s="14" t="e">
        <f>SUMIFS('[1]Other assets M&amp;R'!O11,' Exp Sum'!Q$4,'[1]Other assets M&amp;R'!$A11,'[1]Other assets M&amp;R'!$A$8,' Exp Sum'!$A$37)</f>
        <v>#VALUE!</v>
      </c>
      <c r="R37" s="14" t="e">
        <f>SUMIFS('[1]Other assets M&amp;R'!P11,' Exp Sum'!R$4,'[1]Other assets M&amp;R'!$A11,'[1]Other assets M&amp;R'!$A$8,' Exp Sum'!$A$37)</f>
        <v>#VALUE!</v>
      </c>
      <c r="S37" s="14" t="e">
        <f>SUMIFS('[1]Other assets M&amp;R'!Q11,' Exp Sum'!S$4,'[1]Other assets M&amp;R'!$A11,'[1]Other assets M&amp;R'!$A$8,' Exp Sum'!$A$37)</f>
        <v>#VALUE!</v>
      </c>
      <c r="T37" s="14" t="e">
        <f>SUMIFS('[1]Other assets M&amp;R'!$D11,' Exp Sum'!T$4,'[1]Other assets M&amp;R'!$A11,'[1]Other assets M&amp;R'!$A$8,' Exp Sum'!$A$37)</f>
        <v>#VALUE!</v>
      </c>
      <c r="U37" s="14"/>
      <c r="V37" s="14" t="e">
        <f t="shared" si="0"/>
        <v>#VALUE!</v>
      </c>
      <c r="W37" s="13"/>
      <c r="X37" s="14"/>
      <c r="Y37" s="13"/>
      <c r="Z37" s="13"/>
    </row>
    <row r="38" spans="1:26" x14ac:dyDescent="0.3">
      <c r="A38">
        <v>1028</v>
      </c>
      <c r="B38" t="s">
        <v>82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 t="e">
        <f>SUMIFS('[1]Hsg. Project'!D11,' Exp Sum'!T4,'[1]Hsg. Project'!A11,'[1]Hsg. Project'!A8,' Exp Sum'!A38)</f>
        <v>#VALUE!</v>
      </c>
      <c r="U38" s="14"/>
      <c r="V38" s="14" t="e">
        <f t="shared" si="0"/>
        <v>#VALUE!</v>
      </c>
      <c r="W38" s="13"/>
      <c r="X38" s="14"/>
      <c r="Y38" s="13"/>
      <c r="Z38" s="16"/>
    </row>
    <row r="39" spans="1:26" ht="15" thickBot="1" x14ac:dyDescent="0.35">
      <c r="E39" s="17" t="e">
        <f>SUM(E5:E37)</f>
        <v>#VALUE!</v>
      </c>
      <c r="F39" s="17" t="e">
        <f t="shared" ref="F39:U39" si="1">SUM(F5:F37)</f>
        <v>#VALUE!</v>
      </c>
      <c r="G39" s="17" t="e">
        <f t="shared" si="1"/>
        <v>#VALUE!</v>
      </c>
      <c r="H39" s="17" t="e">
        <f t="shared" si="1"/>
        <v>#VALUE!</v>
      </c>
      <c r="I39" s="17" t="e">
        <f t="shared" si="1"/>
        <v>#VALUE!</v>
      </c>
      <c r="J39" s="17" t="e">
        <f t="shared" si="1"/>
        <v>#VALUE!</v>
      </c>
      <c r="K39" s="17" t="e">
        <f t="shared" si="1"/>
        <v>#VALUE!</v>
      </c>
      <c r="L39" s="17" t="e">
        <f>SUM(L5:L37)</f>
        <v>#VALUE!</v>
      </c>
      <c r="M39" s="17" t="e">
        <f t="shared" si="1"/>
        <v>#VALUE!</v>
      </c>
      <c r="N39" s="17" t="e">
        <f t="shared" si="1"/>
        <v>#VALUE!</v>
      </c>
      <c r="O39" s="17" t="e">
        <f t="shared" si="1"/>
        <v>#VALUE!</v>
      </c>
      <c r="P39" s="17" t="e">
        <f t="shared" si="1"/>
        <v>#VALUE!</v>
      </c>
      <c r="Q39" s="17" t="e">
        <f t="shared" si="1"/>
        <v>#VALUE!</v>
      </c>
      <c r="R39" s="17" t="e">
        <f t="shared" si="1"/>
        <v>#VALUE!</v>
      </c>
      <c r="S39" s="17" t="e">
        <f t="shared" si="1"/>
        <v>#VALUE!</v>
      </c>
      <c r="T39" s="17" t="e">
        <f>SUM(T5:T38)</f>
        <v>#VALUE!</v>
      </c>
      <c r="U39" s="17" t="e">
        <f t="shared" si="1"/>
        <v>#VALUE!</v>
      </c>
      <c r="V39" s="17" t="e">
        <f>SUM(V5:V38)</f>
        <v>#VALUE!</v>
      </c>
      <c r="W39" s="17"/>
      <c r="X39" s="17"/>
      <c r="Y39" s="18"/>
      <c r="Z39" s="13"/>
    </row>
    <row r="40" spans="1:26" ht="15" thickTop="1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3"/>
      <c r="V40" s="20">
        <v>68498900</v>
      </c>
      <c r="W40" s="14"/>
      <c r="X40" s="14"/>
      <c r="Y40" s="14"/>
      <c r="Z40" s="13"/>
    </row>
    <row r="41" spans="1:26" x14ac:dyDescent="0.3">
      <c r="E41" s="13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3"/>
      <c r="T41" s="13"/>
      <c r="U41" s="13"/>
      <c r="V41" s="14" t="e">
        <f>V40-V39</f>
        <v>#VALUE!</v>
      </c>
      <c r="W41" s="13"/>
      <c r="X41" s="14"/>
      <c r="Y41" s="20"/>
      <c r="Z41" s="16"/>
    </row>
    <row r="42" spans="1:26" x14ac:dyDescent="0.3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3"/>
      <c r="T42" s="13"/>
      <c r="U42" s="13"/>
      <c r="V42" s="20"/>
      <c r="W42" s="14"/>
      <c r="X42" s="13"/>
      <c r="Y42" s="16"/>
      <c r="Z42" s="13"/>
    </row>
    <row r="43" spans="1:26" x14ac:dyDescent="0.3">
      <c r="E43" s="13"/>
      <c r="F43" s="14"/>
      <c r="G43" s="14"/>
      <c r="H43" s="14"/>
      <c r="I43" s="14"/>
      <c r="J43" s="14"/>
      <c r="K43" s="14"/>
      <c r="L43" s="19"/>
      <c r="M43" s="19"/>
      <c r="N43" s="19"/>
      <c r="O43" s="14"/>
      <c r="P43" s="14"/>
      <c r="Q43" s="14"/>
      <c r="R43" s="14"/>
      <c r="S43" s="13"/>
      <c r="T43" s="13"/>
      <c r="U43" s="14"/>
      <c r="V43" s="14"/>
      <c r="W43" s="13"/>
      <c r="X43" s="14"/>
      <c r="Y43" s="16"/>
      <c r="Z43" s="13"/>
    </row>
    <row r="44" spans="1:26" x14ac:dyDescent="0.3">
      <c r="E44" s="13"/>
      <c r="F44" s="13"/>
      <c r="G44" s="13"/>
      <c r="H44" s="13"/>
      <c r="I44" s="13"/>
      <c r="J44" s="13"/>
      <c r="K44" s="13"/>
      <c r="L44" s="14"/>
      <c r="M44" s="13"/>
      <c r="N44" s="13"/>
      <c r="O44" s="13"/>
      <c r="P44" s="13"/>
      <c r="Q44" s="13"/>
      <c r="R44" s="13"/>
      <c r="S44" s="13"/>
      <c r="T44" s="13"/>
      <c r="U44" s="13"/>
      <c r="V44" s="14"/>
      <c r="W44" s="14"/>
      <c r="X44" s="16"/>
      <c r="Y44" s="16"/>
      <c r="Z44" s="13"/>
    </row>
    <row r="45" spans="1:26" x14ac:dyDescent="0.3"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4"/>
      <c r="W45" s="13"/>
      <c r="X45" s="13"/>
      <c r="Y45" s="13"/>
      <c r="Z45" s="16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4" workbookViewId="0">
      <selection activeCell="D8" sqref="D8"/>
    </sheetView>
  </sheetViews>
  <sheetFormatPr defaultRowHeight="14.4" x14ac:dyDescent="0.3"/>
  <cols>
    <col min="1" max="1" width="42.44140625" customWidth="1"/>
    <col min="2" max="2" width="50.88671875" customWidth="1"/>
    <col min="3" max="3" width="15" customWidth="1"/>
    <col min="4" max="4" width="14.6640625" customWidth="1"/>
    <col min="5" max="5" width="13.6640625" customWidth="1"/>
  </cols>
  <sheetData>
    <row r="1" spans="1:8" ht="21" x14ac:dyDescent="0.4">
      <c r="A1" s="24" t="s">
        <v>0</v>
      </c>
      <c r="B1" s="24"/>
      <c r="C1" s="24"/>
      <c r="D1" s="24"/>
      <c r="E1" s="24"/>
      <c r="F1" s="24"/>
      <c r="G1" s="24"/>
      <c r="H1" s="24"/>
    </row>
    <row r="2" spans="1:8" x14ac:dyDescent="0.3">
      <c r="A2" s="25" t="s">
        <v>1</v>
      </c>
      <c r="B2" s="25"/>
      <c r="C2" s="25"/>
      <c r="D2" s="25"/>
      <c r="E2" s="25"/>
      <c r="F2" s="25"/>
      <c r="G2" s="25"/>
      <c r="H2" s="25"/>
    </row>
    <row r="5" spans="1:8" ht="28.8" x14ac:dyDescent="0.3">
      <c r="C5" s="1" t="s">
        <v>2</v>
      </c>
      <c r="D5" s="2" t="s">
        <v>3</v>
      </c>
      <c r="E5" s="2" t="s">
        <v>4</v>
      </c>
    </row>
    <row r="7" spans="1:8" x14ac:dyDescent="0.3">
      <c r="A7" t="s">
        <v>5</v>
      </c>
      <c r="B7" t="s">
        <v>6</v>
      </c>
      <c r="C7" s="3">
        <v>6189947.29</v>
      </c>
      <c r="D7" s="3">
        <v>268380</v>
      </c>
    </row>
    <row r="8" spans="1:8" x14ac:dyDescent="0.3">
      <c r="A8" t="s">
        <v>7</v>
      </c>
      <c r="B8" t="s">
        <v>8</v>
      </c>
      <c r="C8" s="3">
        <v>2656297</v>
      </c>
      <c r="D8" s="3">
        <v>881853</v>
      </c>
    </row>
    <row r="9" spans="1:8" x14ac:dyDescent="0.3">
      <c r="A9" t="s">
        <v>9</v>
      </c>
      <c r="B9" t="s">
        <v>8</v>
      </c>
      <c r="C9" s="3">
        <v>2784216.79</v>
      </c>
      <c r="D9" s="3">
        <v>396998</v>
      </c>
    </row>
    <row r="10" spans="1:8" x14ac:dyDescent="0.3">
      <c r="A10" t="s">
        <v>5</v>
      </c>
      <c r="B10" t="s">
        <v>10</v>
      </c>
      <c r="C10" s="3">
        <v>1837694.89</v>
      </c>
      <c r="D10" s="3">
        <v>876112</v>
      </c>
    </row>
    <row r="11" spans="1:8" x14ac:dyDescent="0.3">
      <c r="A11" t="s">
        <v>5</v>
      </c>
      <c r="B11" t="s">
        <v>11</v>
      </c>
      <c r="C11" s="3">
        <v>5961839</v>
      </c>
      <c r="D11" s="3">
        <v>818989</v>
      </c>
    </row>
    <row r="12" spans="1:8" x14ac:dyDescent="0.3">
      <c r="A12" t="s">
        <v>5</v>
      </c>
      <c r="B12" t="s">
        <v>12</v>
      </c>
      <c r="C12" s="3">
        <v>2399700</v>
      </c>
      <c r="D12" s="3">
        <f>2399700-19000+950</f>
        <v>2381650</v>
      </c>
    </row>
    <row r="13" spans="1:8" x14ac:dyDescent="0.3">
      <c r="A13" t="s">
        <v>5</v>
      </c>
      <c r="B13" t="s">
        <v>13</v>
      </c>
      <c r="C13" s="3">
        <v>4000000</v>
      </c>
      <c r="D13" s="3">
        <v>1604568</v>
      </c>
    </row>
    <row r="14" spans="1:8" x14ac:dyDescent="0.3">
      <c r="B14" t="s">
        <v>14</v>
      </c>
      <c r="C14" s="4">
        <f>C15*5/100</f>
        <v>1291484.7485</v>
      </c>
      <c r="D14" s="3">
        <v>380450</v>
      </c>
    </row>
    <row r="15" spans="1:8" ht="15" thickBot="1" x14ac:dyDescent="0.35">
      <c r="C15" s="5">
        <f>SUM(C7:C13)</f>
        <v>25829694.969999999</v>
      </c>
      <c r="D15" s="5">
        <f>SUM(D7:D14)</f>
        <v>7609000</v>
      </c>
    </row>
    <row r="16" spans="1:8" ht="15" thickTop="1" x14ac:dyDescent="0.3">
      <c r="C16" s="6"/>
      <c r="D16" s="6"/>
    </row>
    <row r="17" spans="1:5" x14ac:dyDescent="0.3">
      <c r="B17" t="s">
        <v>14</v>
      </c>
      <c r="C17" s="3">
        <v>389500</v>
      </c>
      <c r="D17" s="6"/>
      <c r="E17" s="3">
        <v>389500</v>
      </c>
    </row>
    <row r="18" spans="1:5" x14ac:dyDescent="0.3">
      <c r="A18" t="s">
        <v>15</v>
      </c>
      <c r="B18" t="s">
        <v>16</v>
      </c>
      <c r="C18" s="3">
        <v>232614.14</v>
      </c>
      <c r="D18" s="3"/>
      <c r="E18" s="3">
        <v>232614.14</v>
      </c>
    </row>
    <row r="19" spans="1:5" x14ac:dyDescent="0.3">
      <c r="A19" t="s">
        <v>15</v>
      </c>
      <c r="B19" t="s">
        <v>17</v>
      </c>
      <c r="C19" s="3">
        <v>3713276</v>
      </c>
      <c r="D19" s="3"/>
      <c r="E19" s="3">
        <v>1600075</v>
      </c>
    </row>
    <row r="20" spans="1:5" ht="28.8" x14ac:dyDescent="0.3">
      <c r="A20" s="7" t="s">
        <v>18</v>
      </c>
      <c r="B20" t="s">
        <v>19</v>
      </c>
      <c r="C20" s="3">
        <v>2313696.3499999996</v>
      </c>
      <c r="D20" s="3"/>
      <c r="E20" s="3">
        <v>1360554</v>
      </c>
    </row>
    <row r="21" spans="1:5" x14ac:dyDescent="0.3">
      <c r="A21" t="s">
        <v>20</v>
      </c>
      <c r="B21" t="s">
        <v>21</v>
      </c>
      <c r="C21" s="3">
        <v>4035597.53</v>
      </c>
      <c r="D21" s="3"/>
      <c r="E21" s="3">
        <v>998401</v>
      </c>
    </row>
    <row r="22" spans="1:5" x14ac:dyDescent="0.3">
      <c r="A22" t="s">
        <v>9</v>
      </c>
      <c r="B22" t="s">
        <v>22</v>
      </c>
      <c r="C22" s="3">
        <v>6478014.5899999999</v>
      </c>
      <c r="D22" s="3"/>
      <c r="E22" s="3">
        <v>3264559</v>
      </c>
    </row>
    <row r="23" spans="1:5" ht="15" thickBot="1" x14ac:dyDescent="0.35">
      <c r="C23" s="5">
        <f>SUM(C18:C22)</f>
        <v>16773198.609999999</v>
      </c>
      <c r="D23" s="3"/>
      <c r="E23" s="5">
        <f>SUM(E18:E22)</f>
        <v>7456203.1400000006</v>
      </c>
    </row>
    <row r="24" spans="1:5" ht="15" thickTop="1" x14ac:dyDescent="0.3">
      <c r="C24" s="3"/>
      <c r="D24" s="3"/>
    </row>
    <row r="25" spans="1:5" x14ac:dyDescent="0.3">
      <c r="C25" s="3"/>
      <c r="D25" s="3"/>
    </row>
    <row r="26" spans="1:5" x14ac:dyDescent="0.3">
      <c r="C26" s="3"/>
      <c r="D26" s="3"/>
    </row>
    <row r="27" spans="1:5" x14ac:dyDescent="0.3">
      <c r="C27" s="3"/>
      <c r="D27" s="3"/>
    </row>
    <row r="28" spans="1:5" x14ac:dyDescent="0.3">
      <c r="C28" s="3"/>
      <c r="D28" s="3"/>
    </row>
    <row r="29" spans="1:5" x14ac:dyDescent="0.3">
      <c r="C29" s="3"/>
      <c r="D29" s="3"/>
    </row>
    <row r="30" spans="1:5" x14ac:dyDescent="0.3">
      <c r="C30" s="3"/>
    </row>
    <row r="31" spans="1:5" x14ac:dyDescent="0.3">
      <c r="C31" s="3"/>
    </row>
    <row r="32" spans="1:5" x14ac:dyDescent="0.3">
      <c r="C32" s="3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Exp Sum</vt:lpstr>
      <vt:lpstr>Capital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Charlton Jafta</dc:creator>
  <cp:lastModifiedBy>Anneleen Vorster</cp:lastModifiedBy>
  <dcterms:created xsi:type="dcterms:W3CDTF">2017-04-05T07:18:01Z</dcterms:created>
  <dcterms:modified xsi:type="dcterms:W3CDTF">2017-04-05T07:21:58Z</dcterms:modified>
</cp:coreProperties>
</file>